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aspars\Katoļu 9\New folder\"/>
    </mc:Choice>
  </mc:AlternateContent>
  <xr:revisionPtr revIDLastSave="0" documentId="8_{87C6042F-696A-44E9-A7B3-B83965E58FE5}" xr6:coauthVersionLast="47" xr6:coauthVersionMax="47" xr10:uidLastSave="{00000000-0000-0000-0000-000000000000}"/>
  <bookViews>
    <workbookView xWindow="-120" yWindow="-120" windowWidth="20730" windowHeight="11160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H15" i="12"/>
  <c r="H36" i="12"/>
  <c r="H35" i="12"/>
  <c r="H34" i="12"/>
  <c r="H33" i="12"/>
  <c r="H32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7" i="12"/>
  <c r="H73" i="11"/>
  <c r="J73" i="11" s="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J74" i="10" s="1"/>
  <c r="H15" i="10"/>
  <c r="H16" i="9"/>
  <c r="H17" i="9"/>
  <c r="H18" i="9"/>
  <c r="H19" i="9"/>
  <c r="H20" i="9"/>
  <c r="H21" i="9"/>
  <c r="H22" i="9"/>
  <c r="H23" i="9"/>
  <c r="H24" i="9"/>
  <c r="H25" i="9"/>
  <c r="H26" i="9"/>
  <c r="H27" i="9"/>
  <c r="H15" i="9"/>
  <c r="H27" i="8"/>
  <c r="H26" i="8"/>
  <c r="H25" i="8"/>
  <c r="H19" i="8"/>
  <c r="H18" i="8"/>
  <c r="H16" i="8"/>
  <c r="H15" i="8"/>
  <c r="H28" i="7"/>
  <c r="H25" i="7"/>
  <c r="H19" i="7"/>
  <c r="H17" i="7"/>
  <c r="H16" i="7"/>
  <c r="H15" i="7"/>
  <c r="H23" i="6"/>
  <c r="H19" i="6"/>
  <c r="H18" i="6"/>
  <c r="H16" i="6"/>
  <c r="H15" i="6"/>
  <c r="H16" i="4"/>
  <c r="H17" i="4"/>
  <c r="H18" i="4"/>
  <c r="H19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5" i="5"/>
  <c r="H20" i="4"/>
  <c r="H15" i="4"/>
  <c r="H15" i="3"/>
  <c r="C125" i="5"/>
  <c r="C122" i="5"/>
  <c r="C117" i="5"/>
  <c r="C38" i="6"/>
  <c r="C35" i="6"/>
  <c r="C30" i="6"/>
  <c r="C46" i="7"/>
  <c r="C43" i="7"/>
  <c r="C38" i="7"/>
  <c r="C39" i="8"/>
  <c r="C36" i="8"/>
  <c r="C31" i="8"/>
  <c r="C39" i="9"/>
  <c r="C36" i="9"/>
  <c r="C31" i="9"/>
  <c r="C86" i="10"/>
  <c r="C83" i="10"/>
  <c r="C78" i="10"/>
  <c r="C85" i="11"/>
  <c r="C82" i="11"/>
  <c r="C77" i="11"/>
  <c r="C73" i="12"/>
  <c r="C70" i="12"/>
  <c r="C65" i="12"/>
  <c r="C78" i="4"/>
  <c r="C75" i="4"/>
  <c r="C70" i="4"/>
  <c r="C49" i="3"/>
  <c r="C46" i="3"/>
  <c r="C41" i="3"/>
  <c r="A37" i="2"/>
  <c r="A120" i="5" s="1"/>
  <c r="P10" i="5" s="1"/>
  <c r="A44" i="3" l="1"/>
  <c r="P10" i="3" s="1"/>
  <c r="A68" i="12"/>
  <c r="P10" i="12" s="1"/>
  <c r="A81" i="10"/>
  <c r="P10" i="10" s="1"/>
  <c r="A34" i="8"/>
  <c r="P10" i="8" s="1"/>
  <c r="A33" i="6"/>
  <c r="P10" i="6" s="1"/>
  <c r="A73" i="4"/>
  <c r="P10" i="4" s="1"/>
  <c r="A80" i="11"/>
  <c r="P10" i="11" s="1"/>
  <c r="A34" i="9"/>
  <c r="P10" i="9" s="1"/>
  <c r="A41" i="7"/>
  <c r="P10" i="7" s="1"/>
  <c r="C24" i="2"/>
  <c r="D9" i="2"/>
  <c r="D8" i="2"/>
  <c r="D7" i="2"/>
  <c r="D6" i="2"/>
  <c r="N68" i="5" l="1"/>
  <c r="N25" i="5"/>
  <c r="N67" i="5"/>
  <c r="L50" i="5"/>
  <c r="D7" i="12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L26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9" i="4"/>
  <c r="N50" i="4"/>
  <c r="N51" i="4"/>
  <c r="N53" i="4"/>
  <c r="N54" i="4"/>
  <c r="N55" i="4"/>
  <c r="N56" i="4"/>
  <c r="N57" i="4"/>
  <c r="N59" i="4"/>
  <c r="N60" i="4"/>
  <c r="N61" i="4"/>
  <c r="N63" i="4"/>
  <c r="N65" i="4"/>
  <c r="N66" i="4"/>
  <c r="N15" i="5"/>
  <c r="N16" i="5"/>
  <c r="N17" i="5"/>
  <c r="N19" i="5"/>
  <c r="N20" i="5"/>
  <c r="N21" i="5"/>
  <c r="N23" i="5"/>
  <c r="N26" i="5"/>
  <c r="N27" i="5"/>
  <c r="N28" i="5"/>
  <c r="N29" i="5"/>
  <c r="N30" i="5"/>
  <c r="N32" i="5"/>
  <c r="N33" i="5"/>
  <c r="N34" i="5"/>
  <c r="N35" i="5"/>
  <c r="N36" i="5"/>
  <c r="N38" i="5"/>
  <c r="N39" i="5"/>
  <c r="N40" i="5"/>
  <c r="N42" i="5"/>
  <c r="N43" i="5"/>
  <c r="N44" i="5"/>
  <c r="N46" i="5"/>
  <c r="N47" i="5"/>
  <c r="N48" i="5"/>
  <c r="N51" i="5"/>
  <c r="N52" i="5"/>
  <c r="N53" i="5"/>
  <c r="N54" i="5"/>
  <c r="N56" i="5"/>
  <c r="N57" i="5"/>
  <c r="N58" i="5"/>
  <c r="N60" i="5"/>
  <c r="N61" i="5"/>
  <c r="N62" i="5"/>
  <c r="N64" i="5"/>
  <c r="N65" i="5"/>
  <c r="N66" i="5"/>
  <c r="N74" i="5"/>
  <c r="N75" i="5"/>
  <c r="N76" i="5"/>
  <c r="N78" i="5"/>
  <c r="N79" i="5"/>
  <c r="N80" i="5"/>
  <c r="N82" i="5"/>
  <c r="N83" i="5"/>
  <c r="N84" i="5"/>
  <c r="N86" i="5"/>
  <c r="N87" i="5"/>
  <c r="N88" i="5"/>
  <c r="N90" i="5"/>
  <c r="N92" i="5"/>
  <c r="N93" i="5"/>
  <c r="N94" i="5"/>
  <c r="N96" i="5"/>
  <c r="N97" i="5"/>
  <c r="N98" i="5"/>
  <c r="N100" i="5"/>
  <c r="N101" i="5"/>
  <c r="N102" i="5"/>
  <c r="N103" i="5"/>
  <c r="N104" i="5"/>
  <c r="N106" i="5"/>
  <c r="N107" i="5"/>
  <c r="N108" i="5"/>
  <c r="N110" i="5"/>
  <c r="N111" i="5"/>
  <c r="N112" i="5"/>
  <c r="N14" i="4"/>
  <c r="C23" i="2"/>
  <c r="C22" i="2"/>
  <c r="C21" i="2"/>
  <c r="C20" i="2"/>
  <c r="C19" i="2"/>
  <c r="C18" i="2"/>
  <c r="C17" i="2"/>
  <c r="C16" i="2"/>
  <c r="C15" i="2"/>
  <c r="N113" i="5"/>
  <c r="L113" i="5"/>
  <c r="L112" i="5"/>
  <c r="O112" i="5"/>
  <c r="L111" i="5"/>
  <c r="L110" i="5"/>
  <c r="N109" i="5"/>
  <c r="L109" i="5"/>
  <c r="M109" i="5"/>
  <c r="L108" i="5"/>
  <c r="O108" i="5"/>
  <c r="L107" i="5"/>
  <c r="L106" i="5"/>
  <c r="N105" i="5"/>
  <c r="L105" i="5"/>
  <c r="L104" i="5"/>
  <c r="L103" i="5"/>
  <c r="O103" i="5"/>
  <c r="L102" i="5"/>
  <c r="L101" i="5"/>
  <c r="L100" i="5"/>
  <c r="N99" i="5"/>
  <c r="L99" i="5"/>
  <c r="O99" i="5"/>
  <c r="L98" i="5"/>
  <c r="L97" i="5"/>
  <c r="L96" i="5"/>
  <c r="N95" i="5"/>
  <c r="L95" i="5"/>
  <c r="L94" i="5"/>
  <c r="O94" i="5"/>
  <c r="L93" i="5"/>
  <c r="L92" i="5"/>
  <c r="N91" i="5"/>
  <c r="L91" i="5"/>
  <c r="M91" i="5"/>
  <c r="L90" i="5"/>
  <c r="N89" i="5"/>
  <c r="L89" i="5"/>
  <c r="M89" i="5"/>
  <c r="L88" i="5"/>
  <c r="L87" i="5"/>
  <c r="O87" i="5"/>
  <c r="L86" i="5"/>
  <c r="N85" i="5"/>
  <c r="L85" i="5"/>
  <c r="L84" i="5"/>
  <c r="L83" i="5"/>
  <c r="O83" i="5"/>
  <c r="L82" i="5"/>
  <c r="N81" i="5"/>
  <c r="L81" i="5"/>
  <c r="M81" i="5"/>
  <c r="L80" i="5"/>
  <c r="L79" i="5"/>
  <c r="O79" i="5"/>
  <c r="L78" i="5"/>
  <c r="N77" i="5"/>
  <c r="L77" i="5"/>
  <c r="M77" i="5"/>
  <c r="L76" i="5"/>
  <c r="L75" i="5"/>
  <c r="O75" i="5"/>
  <c r="L74" i="5"/>
  <c r="L73" i="5"/>
  <c r="O73" i="5"/>
  <c r="L70" i="5"/>
  <c r="L68" i="5"/>
  <c r="L66" i="5"/>
  <c r="L65" i="5"/>
  <c r="O65" i="5"/>
  <c r="L64" i="5"/>
  <c r="N63" i="5"/>
  <c r="L63" i="5"/>
  <c r="M63" i="5"/>
  <c r="L62" i="5"/>
  <c r="L61" i="5"/>
  <c r="O61" i="5"/>
  <c r="L60" i="5"/>
  <c r="N59" i="5"/>
  <c r="L59" i="5"/>
  <c r="M59" i="5"/>
  <c r="L58" i="5"/>
  <c r="L57" i="5"/>
  <c r="O57" i="5"/>
  <c r="L56" i="5"/>
  <c r="N55" i="5"/>
  <c r="L55" i="5"/>
  <c r="L54" i="5"/>
  <c r="L53" i="5"/>
  <c r="O53" i="5"/>
  <c r="L52" i="5"/>
  <c r="L51" i="5"/>
  <c r="O51" i="5"/>
  <c r="N49" i="5"/>
  <c r="L49" i="5"/>
  <c r="M49" i="5"/>
  <c r="L48" i="5"/>
  <c r="L47" i="5"/>
  <c r="O47" i="5"/>
  <c r="L46" i="5"/>
  <c r="N45" i="5"/>
  <c r="L45" i="5"/>
  <c r="M45" i="5"/>
  <c r="L44" i="5"/>
  <c r="L43" i="5"/>
  <c r="O43" i="5"/>
  <c r="L42" i="5"/>
  <c r="N41" i="5"/>
  <c r="L41" i="5"/>
  <c r="L40" i="5"/>
  <c r="L39" i="5"/>
  <c r="O39" i="5"/>
  <c r="L38" i="5"/>
  <c r="N37" i="5"/>
  <c r="L37" i="5"/>
  <c r="M37" i="5"/>
  <c r="L36" i="5"/>
  <c r="L35" i="5"/>
  <c r="O35" i="5"/>
  <c r="L34" i="5"/>
  <c r="L33" i="5"/>
  <c r="O33" i="5"/>
  <c r="L32" i="5"/>
  <c r="N31" i="5"/>
  <c r="L31" i="5"/>
  <c r="M31" i="5"/>
  <c r="L30" i="5"/>
  <c r="L29" i="5"/>
  <c r="O29" i="5"/>
  <c r="L28" i="5"/>
  <c r="L27" i="5"/>
  <c r="O27" i="5"/>
  <c r="L26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66" i="4"/>
  <c r="L65" i="4"/>
  <c r="N64" i="4"/>
  <c r="L64" i="4"/>
  <c r="L63" i="4"/>
  <c r="N62" i="4"/>
  <c r="L62" i="4"/>
  <c r="L61" i="4"/>
  <c r="L60" i="4"/>
  <c r="L59" i="4"/>
  <c r="M59" i="4"/>
  <c r="N58" i="4"/>
  <c r="L58" i="4"/>
  <c r="L57" i="4"/>
  <c r="L56" i="4"/>
  <c r="L55" i="4"/>
  <c r="L54" i="4"/>
  <c r="L53" i="4"/>
  <c r="O53" i="4"/>
  <c r="N52" i="4"/>
  <c r="L52" i="4"/>
  <c r="L51" i="4"/>
  <c r="L50" i="4"/>
  <c r="L49" i="4"/>
  <c r="N48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M67" i="5" l="1"/>
  <c r="L67" i="5"/>
  <c r="N50" i="5"/>
  <c r="L24" i="5"/>
  <c r="M25" i="5"/>
  <c r="L25" i="5"/>
  <c r="N24" i="5"/>
  <c r="N70" i="5"/>
  <c r="L41" i="11"/>
  <c r="L33" i="11"/>
  <c r="L26" i="8"/>
  <c r="L58" i="12"/>
  <c r="L54" i="12"/>
  <c r="L50" i="12"/>
  <c r="L46" i="12"/>
  <c r="L42" i="12"/>
  <c r="L38" i="12"/>
  <c r="L34" i="12"/>
  <c r="L30" i="12"/>
  <c r="L26" i="12"/>
  <c r="L69" i="10"/>
  <c r="L65" i="10"/>
  <c r="L59" i="10"/>
  <c r="L55" i="10"/>
  <c r="L49" i="10"/>
  <c r="L45" i="10"/>
  <c r="L41" i="10"/>
  <c r="L37" i="10"/>
  <c r="L33" i="10"/>
  <c r="L29" i="10"/>
  <c r="L25" i="10"/>
  <c r="N69" i="11"/>
  <c r="N65" i="11"/>
  <c r="N61" i="11"/>
  <c r="N57" i="11"/>
  <c r="N53" i="11"/>
  <c r="N49" i="11"/>
  <c r="N45" i="11"/>
  <c r="N41" i="11"/>
  <c r="N37" i="11"/>
  <c r="N33" i="11"/>
  <c r="N29" i="11"/>
  <c r="N25" i="11"/>
  <c r="N19" i="12"/>
  <c r="N17" i="12"/>
  <c r="N21" i="11"/>
  <c r="N17" i="11"/>
  <c r="N15" i="11"/>
  <c r="N18" i="10"/>
  <c r="M65" i="11"/>
  <c r="O65" i="10"/>
  <c r="O37" i="10"/>
  <c r="O29" i="10"/>
  <c r="O45" i="10"/>
  <c r="O59" i="10"/>
  <c r="O26" i="8"/>
  <c r="L22" i="12"/>
  <c r="L18" i="12"/>
  <c r="L16" i="12"/>
  <c r="L20" i="11"/>
  <c r="L16" i="11"/>
  <c r="L21" i="10"/>
  <c r="L16" i="10"/>
  <c r="L20" i="9"/>
  <c r="L16" i="9"/>
  <c r="L22" i="8"/>
  <c r="L18" i="8"/>
  <c r="L16" i="8"/>
  <c r="L20" i="7"/>
  <c r="L22" i="6"/>
  <c r="L18" i="6"/>
  <c r="L16" i="6"/>
  <c r="N58" i="12"/>
  <c r="N54" i="12"/>
  <c r="N50" i="12"/>
  <c r="N46" i="12"/>
  <c r="N42" i="12"/>
  <c r="N38" i="12"/>
  <c r="N34" i="12"/>
  <c r="N30" i="12"/>
  <c r="N26" i="12"/>
  <c r="N69" i="10"/>
  <c r="N65" i="10"/>
  <c r="N59" i="10"/>
  <c r="N55" i="10"/>
  <c r="N49" i="10"/>
  <c r="N45" i="10"/>
  <c r="N41" i="10"/>
  <c r="N37" i="10"/>
  <c r="N33" i="10"/>
  <c r="N29" i="10"/>
  <c r="N25" i="10"/>
  <c r="N26" i="8"/>
  <c r="L19" i="12"/>
  <c r="L17" i="12"/>
  <c r="L45" i="11"/>
  <c r="L37" i="11"/>
  <c r="N14" i="12"/>
  <c r="N14" i="8"/>
  <c r="M16" i="9"/>
  <c r="O18" i="8"/>
  <c r="O20" i="9"/>
  <c r="O22" i="8"/>
  <c r="N22" i="12"/>
  <c r="N18" i="12"/>
  <c r="N16" i="12"/>
  <c r="N20" i="11"/>
  <c r="N16" i="11"/>
  <c r="N21" i="10"/>
  <c r="N16" i="10"/>
  <c r="N20" i="9"/>
  <c r="N16" i="9"/>
  <c r="N22" i="8"/>
  <c r="N18" i="8"/>
  <c r="N16" i="8"/>
  <c r="N20" i="7"/>
  <c r="N22" i="6"/>
  <c r="N18" i="6"/>
  <c r="N16" i="6"/>
  <c r="N59" i="12"/>
  <c r="N55" i="12"/>
  <c r="N51" i="12"/>
  <c r="N47" i="12"/>
  <c r="N43" i="12"/>
  <c r="N39" i="12"/>
  <c r="N35" i="12"/>
  <c r="N31" i="12"/>
  <c r="N27" i="12"/>
  <c r="N23" i="12"/>
  <c r="L56" i="12"/>
  <c r="L48" i="12"/>
  <c r="L40" i="12"/>
  <c r="L32" i="12"/>
  <c r="K32" i="12"/>
  <c r="L73" i="10"/>
  <c r="L71" i="10"/>
  <c r="L67" i="10"/>
  <c r="L63" i="10"/>
  <c r="L61" i="10"/>
  <c r="L57" i="10"/>
  <c r="L53" i="10"/>
  <c r="L51" i="10"/>
  <c r="L47" i="10"/>
  <c r="L43" i="10"/>
  <c r="L39" i="10"/>
  <c r="L35" i="10"/>
  <c r="L31" i="10"/>
  <c r="L27" i="10"/>
  <c r="L23" i="10"/>
  <c r="K39" i="11"/>
  <c r="N17" i="10"/>
  <c r="L59" i="12"/>
  <c r="L55" i="12"/>
  <c r="L51" i="12"/>
  <c r="L47" i="12"/>
  <c r="L43" i="12"/>
  <c r="L39" i="12"/>
  <c r="L35" i="12"/>
  <c r="L31" i="12"/>
  <c r="L27" i="12"/>
  <c r="L23" i="12"/>
  <c r="L70" i="10"/>
  <c r="L56" i="10"/>
  <c r="L42" i="10"/>
  <c r="N26" i="9"/>
  <c r="N26" i="6"/>
  <c r="K22" i="7"/>
  <c r="L61" i="11"/>
  <c r="L21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L24" i="9"/>
  <c r="N24" i="9"/>
  <c r="O64" i="11"/>
  <c r="O68" i="11"/>
  <c r="L29" i="11"/>
  <c r="O25" i="11"/>
  <c r="L25" i="11"/>
  <c r="L17" i="11"/>
  <c r="L15" i="11"/>
  <c r="O32" i="11"/>
  <c r="O36" i="11"/>
  <c r="O44" i="11"/>
  <c r="O52" i="11"/>
  <c r="O60" i="11"/>
  <c r="O28" i="11"/>
  <c r="O40" i="11"/>
  <c r="O48" i="11"/>
  <c r="O56" i="11"/>
  <c r="M24" i="9"/>
  <c r="L19" i="10"/>
  <c r="N22" i="9"/>
  <c r="L18" i="9"/>
  <c r="L32" i="7"/>
  <c r="N32" i="7"/>
  <c r="L28" i="7"/>
  <c r="N28" i="7"/>
  <c r="L24" i="7"/>
  <c r="N24" i="7"/>
  <c r="K34" i="7"/>
  <c r="L69" i="11"/>
  <c r="L57" i="11"/>
  <c r="O57" i="11"/>
  <c r="L53" i="11"/>
  <c r="O53" i="11"/>
  <c r="L49" i="11"/>
  <c r="L66" i="10"/>
  <c r="L50" i="10"/>
  <c r="M50" i="10"/>
  <c r="L38" i="10"/>
  <c r="L34" i="10"/>
  <c r="M34" i="10"/>
  <c r="L22" i="10"/>
  <c r="L18" i="10"/>
  <c r="O17" i="12"/>
  <c r="O19" i="12"/>
  <c r="O23" i="12"/>
  <c r="O27" i="12"/>
  <c r="O31" i="12"/>
  <c r="O35" i="12"/>
  <c r="O39" i="12"/>
  <c r="O43" i="12"/>
  <c r="O47" i="12"/>
  <c r="O51" i="12"/>
  <c r="O55" i="12"/>
  <c r="O59" i="12"/>
  <c r="K35" i="11"/>
  <c r="O37" i="11"/>
  <c r="L30" i="10"/>
  <c r="L60" i="10"/>
  <c r="O41" i="11"/>
  <c r="O45" i="11"/>
  <c r="L65" i="11"/>
  <c r="L46" i="10"/>
  <c r="K18" i="7"/>
  <c r="K51" i="11"/>
  <c r="K31" i="7"/>
  <c r="O32" i="7"/>
  <c r="N74" i="10"/>
  <c r="N68" i="10"/>
  <c r="N62" i="10"/>
  <c r="N54" i="10"/>
  <c r="N48" i="10"/>
  <c r="N40" i="10"/>
  <c r="N32" i="10"/>
  <c r="N24" i="10"/>
  <c r="N27" i="9"/>
  <c r="N33" i="7"/>
  <c r="M53" i="4"/>
  <c r="P53" i="4" s="1"/>
  <c r="L14" i="11"/>
  <c r="K15" i="10"/>
  <c r="K28" i="10"/>
  <c r="K36" i="10"/>
  <c r="K44" i="10"/>
  <c r="K52" i="10"/>
  <c r="K58" i="10"/>
  <c r="K64" i="10"/>
  <c r="K72" i="10"/>
  <c r="K26" i="7"/>
  <c r="K30" i="7"/>
  <c r="L23" i="11"/>
  <c r="L72" i="10"/>
  <c r="L64" i="10"/>
  <c r="L58" i="10"/>
  <c r="L52" i="10"/>
  <c r="L44" i="10"/>
  <c r="L36" i="10"/>
  <c r="L28" i="10"/>
  <c r="L20" i="10"/>
  <c r="L15" i="10"/>
  <c r="M22" i="4"/>
  <c r="M42" i="4"/>
  <c r="O42" i="4"/>
  <c r="O49" i="4"/>
  <c r="M15" i="4"/>
  <c r="O15" i="4"/>
  <c r="O23" i="4"/>
  <c r="M25" i="4"/>
  <c r="O25" i="4"/>
  <c r="M34" i="4"/>
  <c r="O34" i="4"/>
  <c r="P34" i="4" s="1"/>
  <c r="O44" i="4"/>
  <c r="P44" i="4" s="1"/>
  <c r="M51" i="4"/>
  <c r="O51" i="4"/>
  <c r="M57" i="4"/>
  <c r="O57" i="4"/>
  <c r="M64" i="4"/>
  <c r="O64" i="4"/>
  <c r="M19" i="4"/>
  <c r="O19" i="4"/>
  <c r="P19" i="4" s="1"/>
  <c r="M20" i="4"/>
  <c r="O20" i="4"/>
  <c r="O28" i="4"/>
  <c r="M29" i="4"/>
  <c r="P29" i="4" s="1"/>
  <c r="O29" i="4"/>
  <c r="M30" i="4"/>
  <c r="O30" i="4"/>
  <c r="P30" i="4" s="1"/>
  <c r="O31" i="4"/>
  <c r="P31" i="4" s="1"/>
  <c r="O39" i="4"/>
  <c r="O40" i="4"/>
  <c r="M44" i="4"/>
  <c r="O47" i="4"/>
  <c r="M48" i="4"/>
  <c r="O54" i="4"/>
  <c r="O60" i="4"/>
  <c r="M61" i="4"/>
  <c r="P61" i="4" s="1"/>
  <c r="O61" i="4"/>
  <c r="M62" i="4"/>
  <c r="O66" i="4"/>
  <c r="O23" i="5"/>
  <c r="M24" i="5"/>
  <c r="O24" i="5"/>
  <c r="O25" i="5"/>
  <c r="P25" i="5" s="1"/>
  <c r="M36" i="5"/>
  <c r="O36" i="5"/>
  <c r="O37" i="5"/>
  <c r="P37" i="5" s="1"/>
  <c r="O50" i="5"/>
  <c r="O64" i="5"/>
  <c r="M66" i="5"/>
  <c r="O66" i="5"/>
  <c r="O67" i="5"/>
  <c r="P67" i="5" s="1"/>
  <c r="O78" i="5"/>
  <c r="M80" i="5"/>
  <c r="O80" i="5"/>
  <c r="O81" i="5"/>
  <c r="P81" i="5" s="1"/>
  <c r="O91" i="5"/>
  <c r="P91" i="5" s="1"/>
  <c r="O110" i="5"/>
  <c r="M111" i="5"/>
  <c r="O26" i="5"/>
  <c r="M28" i="5"/>
  <c r="O28" i="5"/>
  <c r="O38" i="5"/>
  <c r="M40" i="5"/>
  <c r="O40" i="5"/>
  <c r="O41" i="5"/>
  <c r="O52" i="5"/>
  <c r="M54" i="5"/>
  <c r="O54" i="5"/>
  <c r="O55" i="5"/>
  <c r="O68" i="5"/>
  <c r="M70" i="5"/>
  <c r="O70" i="5"/>
  <c r="O82" i="5"/>
  <c r="M84" i="5"/>
  <c r="O84" i="5"/>
  <c r="O85" i="5"/>
  <c r="O92" i="5"/>
  <c r="M93" i="5"/>
  <c r="O93" i="5"/>
  <c r="M104" i="5"/>
  <c r="O104" i="5"/>
  <c r="O105" i="5"/>
  <c r="O113" i="5"/>
  <c r="M21" i="4"/>
  <c r="O21" i="4"/>
  <c r="M41" i="4"/>
  <c r="O41" i="4"/>
  <c r="O55" i="4"/>
  <c r="M16" i="4"/>
  <c r="O16" i="4"/>
  <c r="O24" i="4"/>
  <c r="O35" i="4"/>
  <c r="O43" i="4"/>
  <c r="O50" i="4"/>
  <c r="M52" i="4"/>
  <c r="O52" i="4"/>
  <c r="M58" i="4"/>
  <c r="O58" i="4"/>
  <c r="O15" i="5"/>
  <c r="M17" i="5"/>
  <c r="O17" i="5"/>
  <c r="O18" i="5"/>
  <c r="P18" i="5" s="1"/>
  <c r="M30" i="5"/>
  <c r="O30" i="5"/>
  <c r="O31" i="5"/>
  <c r="P31" i="5" s="1"/>
  <c r="O42" i="5"/>
  <c r="M44" i="5"/>
  <c r="O44" i="5"/>
  <c r="O45" i="5"/>
  <c r="P45" i="5" s="1"/>
  <c r="O56" i="5"/>
  <c r="M58" i="5"/>
  <c r="O58" i="5"/>
  <c r="O59" i="5"/>
  <c r="P59" i="5" s="1"/>
  <c r="O86" i="5"/>
  <c r="M88" i="5"/>
  <c r="O88" i="5"/>
  <c r="O89" i="5"/>
  <c r="O95" i="5"/>
  <c r="O96" i="5"/>
  <c r="M97" i="5"/>
  <c r="O97" i="5"/>
  <c r="M98" i="5"/>
  <c r="O98" i="5"/>
  <c r="O106" i="5"/>
  <c r="M107" i="5"/>
  <c r="O107" i="5"/>
  <c r="O32" i="4"/>
  <c r="M63" i="4"/>
  <c r="O63" i="4"/>
  <c r="O17" i="4"/>
  <c r="P17" i="4" s="1"/>
  <c r="M26" i="4"/>
  <c r="O26" i="4"/>
  <c r="M33" i="4"/>
  <c r="O33" i="4"/>
  <c r="O36" i="4"/>
  <c r="P36" i="4" s="1"/>
  <c r="O56" i="4"/>
  <c r="O18" i="4"/>
  <c r="P18" i="4" s="1"/>
  <c r="O27" i="4"/>
  <c r="P27" i="4" s="1"/>
  <c r="M32" i="4"/>
  <c r="M37" i="4"/>
  <c r="O37" i="4"/>
  <c r="M38" i="4"/>
  <c r="M45" i="4"/>
  <c r="O45" i="4"/>
  <c r="M46" i="4"/>
  <c r="M49" i="4"/>
  <c r="K53" i="4"/>
  <c r="M55" i="4"/>
  <c r="O59" i="4"/>
  <c r="M65" i="4"/>
  <c r="O19" i="5"/>
  <c r="M21" i="5"/>
  <c r="O21" i="5"/>
  <c r="O22" i="5"/>
  <c r="P22" i="5" s="1"/>
  <c r="O32" i="5"/>
  <c r="M34" i="5"/>
  <c r="O34" i="5"/>
  <c r="M41" i="5"/>
  <c r="P41" i="5" s="1"/>
  <c r="O46" i="5"/>
  <c r="M48" i="5"/>
  <c r="O48" i="5"/>
  <c r="O49" i="5"/>
  <c r="P49" i="5" s="1"/>
  <c r="M55" i="5"/>
  <c r="O60" i="5"/>
  <c r="M62" i="5"/>
  <c r="O62" i="5"/>
  <c r="O63" i="5"/>
  <c r="P63" i="5" s="1"/>
  <c r="O74" i="5"/>
  <c r="M76" i="5"/>
  <c r="O76" i="5"/>
  <c r="O77" i="5"/>
  <c r="P77" i="5" s="1"/>
  <c r="M85" i="5"/>
  <c r="O90" i="5"/>
  <c r="O100" i="5"/>
  <c r="M101" i="5"/>
  <c r="O101" i="5"/>
  <c r="M102" i="5"/>
  <c r="O102" i="5"/>
  <c r="M105" i="5"/>
  <c r="O109" i="5"/>
  <c r="P109" i="5" s="1"/>
  <c r="M113" i="5"/>
  <c r="M26" i="12"/>
  <c r="O26" i="12"/>
  <c r="P26" i="12" s="1"/>
  <c r="K19" i="11"/>
  <c r="M16" i="12"/>
  <c r="O16" i="12"/>
  <c r="M30" i="12"/>
  <c r="O30" i="12"/>
  <c r="M38" i="12"/>
  <c r="O38" i="12"/>
  <c r="M46" i="12"/>
  <c r="O46" i="12"/>
  <c r="K48" i="12"/>
  <c r="M54" i="12"/>
  <c r="O54" i="12"/>
  <c r="K56" i="12"/>
  <c r="K31" i="11"/>
  <c r="K42" i="11"/>
  <c r="K59" i="11"/>
  <c r="K63" i="11"/>
  <c r="K67" i="11"/>
  <c r="K71" i="11"/>
  <c r="K73" i="11"/>
  <c r="M26" i="10"/>
  <c r="O26" i="10"/>
  <c r="K46" i="10"/>
  <c r="K26" i="9"/>
  <c r="M18" i="12"/>
  <c r="O18" i="12"/>
  <c r="O38" i="11"/>
  <c r="M45" i="11"/>
  <c r="K55" i="11"/>
  <c r="O65" i="11"/>
  <c r="P65" i="11" s="1"/>
  <c r="K20" i="10"/>
  <c r="M25" i="10"/>
  <c r="K25" i="10"/>
  <c r="M33" i="10"/>
  <c r="O33" i="10"/>
  <c r="M41" i="10"/>
  <c r="M49" i="10"/>
  <c r="M55" i="10"/>
  <c r="M69" i="10"/>
  <c r="O16" i="9"/>
  <c r="K16" i="7"/>
  <c r="O28" i="7"/>
  <c r="M28" i="7"/>
  <c r="M22" i="12"/>
  <c r="O22" i="12"/>
  <c r="K28" i="12"/>
  <c r="M34" i="12"/>
  <c r="O34" i="12"/>
  <c r="K36" i="12"/>
  <c r="M42" i="12"/>
  <c r="O42" i="12"/>
  <c r="M50" i="12"/>
  <c r="O50" i="12"/>
  <c r="M58" i="12"/>
  <c r="O58" i="12"/>
  <c r="K60" i="12"/>
  <c r="K43" i="11"/>
  <c r="K47" i="11"/>
  <c r="K66" i="11"/>
  <c r="M30" i="10"/>
  <c r="M38" i="10"/>
  <c r="M46" i="10"/>
  <c r="M60" i="10"/>
  <c r="M66" i="10"/>
  <c r="K19" i="8"/>
  <c r="O71" i="11"/>
  <c r="O63" i="11"/>
  <c r="K19" i="9"/>
  <c r="M16" i="6"/>
  <c r="K16" i="6"/>
  <c r="O24" i="9"/>
  <c r="K17" i="7"/>
  <c r="M16" i="8"/>
  <c r="N70" i="10"/>
  <c r="N66" i="10"/>
  <c r="N60" i="10"/>
  <c r="O56" i="10"/>
  <c r="N56" i="10"/>
  <c r="N50" i="10"/>
  <c r="N46" i="10"/>
  <c r="O42" i="10"/>
  <c r="N42" i="10"/>
  <c r="N38" i="10"/>
  <c r="N34" i="10"/>
  <c r="N30" i="10"/>
  <c r="N26" i="10"/>
  <c r="L26" i="10"/>
  <c r="N22" i="10"/>
  <c r="M22" i="10"/>
  <c r="N25" i="9"/>
  <c r="L25" i="9"/>
  <c r="L21" i="9"/>
  <c r="N21" i="9"/>
  <c r="N17" i="9"/>
  <c r="M17" i="9"/>
  <c r="L17" i="9"/>
  <c r="L15" i="9"/>
  <c r="N15" i="9"/>
  <c r="L27" i="8"/>
  <c r="O27" i="8"/>
  <c r="N27" i="8"/>
  <c r="N23" i="8"/>
  <c r="L23" i="8"/>
  <c r="N19" i="8"/>
  <c r="L19" i="8"/>
  <c r="L33" i="7"/>
  <c r="O33" i="7"/>
  <c r="L29" i="7"/>
  <c r="N29" i="7"/>
  <c r="L25" i="7"/>
  <c r="N25" i="7"/>
  <c r="O25" i="7"/>
  <c r="O21" i="7"/>
  <c r="N21" i="7"/>
  <c r="L21" i="7"/>
  <c r="O15" i="7"/>
  <c r="N15" i="7"/>
  <c r="L15" i="7"/>
  <c r="N23" i="6"/>
  <c r="M23" i="6"/>
  <c r="L23" i="6"/>
  <c r="L19" i="6"/>
  <c r="N19" i="6"/>
  <c r="M19" i="6"/>
  <c r="M42" i="10"/>
  <c r="M56" i="10"/>
  <c r="M23" i="8"/>
  <c r="M19" i="8"/>
  <c r="M21" i="7"/>
  <c r="P21" i="7" s="1"/>
  <c r="M29" i="7"/>
  <c r="M33" i="7"/>
  <c r="O30" i="7"/>
  <c r="N24" i="12"/>
  <c r="L24" i="12"/>
  <c r="L14" i="12"/>
  <c r="O14" i="12"/>
  <c r="L14" i="8"/>
  <c r="M14" i="8"/>
  <c r="K20" i="6"/>
  <c r="K25" i="11"/>
  <c r="K24" i="6"/>
  <c r="K14" i="4"/>
  <c r="K14" i="9"/>
  <c r="O24" i="11"/>
  <c r="O20" i="11"/>
  <c r="O16" i="11"/>
  <c r="O22" i="10"/>
  <c r="O24" i="7"/>
  <c r="O20" i="7"/>
  <c r="O23" i="6"/>
  <c r="O19" i="6"/>
  <c r="O14" i="9"/>
  <c r="O14" i="5"/>
  <c r="P14" i="5" s="1"/>
  <c r="O61" i="12"/>
  <c r="N61" i="12"/>
  <c r="L61" i="12"/>
  <c r="O57" i="12"/>
  <c r="N57" i="12"/>
  <c r="L57" i="12"/>
  <c r="N53" i="12"/>
  <c r="L53" i="12"/>
  <c r="O53" i="12"/>
  <c r="O49" i="12"/>
  <c r="N49" i="12"/>
  <c r="L49" i="12"/>
  <c r="L45" i="12"/>
  <c r="O45" i="12"/>
  <c r="N45" i="12"/>
  <c r="N41" i="12"/>
  <c r="L41" i="12"/>
  <c r="O41" i="12"/>
  <c r="O37" i="12"/>
  <c r="N37" i="12"/>
  <c r="L33" i="12"/>
  <c r="O33" i="12"/>
  <c r="N33" i="12"/>
  <c r="O29" i="12"/>
  <c r="N29" i="12"/>
  <c r="L29" i="12"/>
  <c r="N25" i="12"/>
  <c r="L25" i="12"/>
  <c r="N21" i="12"/>
  <c r="L21" i="12"/>
  <c r="L15" i="12"/>
  <c r="N15" i="12"/>
  <c r="O73" i="11"/>
  <c r="L73" i="11"/>
  <c r="N73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O25" i="12"/>
  <c r="O21" i="12"/>
  <c r="O15" i="12"/>
  <c r="M15" i="12"/>
  <c r="M71" i="11"/>
  <c r="K18" i="9"/>
  <c r="K15" i="8"/>
  <c r="K17" i="8"/>
  <c r="K19" i="6"/>
  <c r="M63" i="11"/>
  <c r="K22" i="10"/>
  <c r="O21" i="10"/>
  <c r="O16" i="10"/>
  <c r="O25" i="9"/>
  <c r="O21" i="9"/>
  <c r="O17" i="9"/>
  <c r="O15" i="9"/>
  <c r="O26" i="6"/>
  <c r="O22" i="6"/>
  <c r="O18" i="6"/>
  <c r="K23" i="6"/>
  <c r="K21" i="8"/>
  <c r="N60" i="12"/>
  <c r="L60" i="12"/>
  <c r="N56" i="12"/>
  <c r="N52" i="12"/>
  <c r="L52" i="12"/>
  <c r="N48" i="12"/>
  <c r="N44" i="12"/>
  <c r="L44" i="12"/>
  <c r="N40" i="12"/>
  <c r="N36" i="12"/>
  <c r="L36" i="12"/>
  <c r="N32" i="12"/>
  <c r="N28" i="12"/>
  <c r="L28" i="12"/>
  <c r="N20" i="12"/>
  <c r="L20" i="12"/>
  <c r="L72" i="11"/>
  <c r="N72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4" i="12"/>
  <c r="O20" i="12"/>
  <c r="O23" i="11"/>
  <c r="K23" i="11"/>
  <c r="K20" i="12"/>
  <c r="K24" i="12"/>
  <c r="K15" i="9"/>
  <c r="K17" i="9"/>
  <c r="K21" i="9"/>
  <c r="K25" i="9"/>
  <c r="K24" i="8"/>
  <c r="K20" i="8"/>
  <c r="P59" i="4"/>
  <c r="L14" i="7"/>
  <c r="N14" i="7"/>
  <c r="L14" i="10"/>
  <c r="O14" i="10"/>
  <c r="O14" i="6"/>
  <c r="N14" i="6"/>
  <c r="L14" i="6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L74" i="10"/>
  <c r="O74" i="10"/>
  <c r="O72" i="10"/>
  <c r="N72" i="10"/>
  <c r="L68" i="10"/>
  <c r="O68" i="10"/>
  <c r="O64" i="10"/>
  <c r="N64" i="10"/>
  <c r="L62" i="10"/>
  <c r="O62" i="10"/>
  <c r="O58" i="10"/>
  <c r="N58" i="10"/>
  <c r="L54" i="10"/>
  <c r="O54" i="10"/>
  <c r="O52" i="10"/>
  <c r="N52" i="10"/>
  <c r="L48" i="10"/>
  <c r="O48" i="10"/>
  <c r="O44" i="10"/>
  <c r="N44" i="10"/>
  <c r="L40" i="10"/>
  <c r="O40" i="10"/>
  <c r="O36" i="10"/>
  <c r="N36" i="10"/>
  <c r="L32" i="10"/>
  <c r="O32" i="10"/>
  <c r="O28" i="10"/>
  <c r="N28" i="10"/>
  <c r="L24" i="10"/>
  <c r="O24" i="10"/>
  <c r="O20" i="10"/>
  <c r="N20" i="10"/>
  <c r="L17" i="10"/>
  <c r="O17" i="10"/>
  <c r="O15" i="10"/>
  <c r="N15" i="10"/>
  <c r="N14" i="10"/>
  <c r="L27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M31" i="7"/>
  <c r="L31" i="7"/>
  <c r="O31" i="7"/>
  <c r="N31" i="7"/>
  <c r="O27" i="7"/>
  <c r="N27" i="7"/>
  <c r="L27" i="7"/>
  <c r="L23" i="7"/>
  <c r="O23" i="7"/>
  <c r="N23" i="7"/>
  <c r="O19" i="7"/>
  <c r="N19" i="7"/>
  <c r="L19" i="7"/>
  <c r="N17" i="7"/>
  <c r="L17" i="7"/>
  <c r="O17" i="7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3" i="11"/>
  <c r="K14" i="11"/>
  <c r="M14" i="10"/>
  <c r="M15" i="10"/>
  <c r="M17" i="10"/>
  <c r="M20" i="10"/>
  <c r="M24" i="10"/>
  <c r="M28" i="10"/>
  <c r="M32" i="10"/>
  <c r="M36" i="10"/>
  <c r="M40" i="10"/>
  <c r="M44" i="10"/>
  <c r="M48" i="10"/>
  <c r="M52" i="10"/>
  <c r="M54" i="10"/>
  <c r="M58" i="10"/>
  <c r="M62" i="10"/>
  <c r="M64" i="10"/>
  <c r="M68" i="10"/>
  <c r="M72" i="10"/>
  <c r="M74" i="10"/>
  <c r="M27" i="9"/>
  <c r="M19" i="9"/>
  <c r="M17" i="7"/>
  <c r="O14" i="11"/>
  <c r="K16" i="4"/>
  <c r="M23" i="4"/>
  <c r="M28" i="4"/>
  <c r="K30" i="4"/>
  <c r="M47" i="4"/>
  <c r="M50" i="4"/>
  <c r="K52" i="4"/>
  <c r="P58" i="4"/>
  <c r="M35" i="5"/>
  <c r="P35" i="5" s="1"/>
  <c r="K35" i="5"/>
  <c r="M51" i="5"/>
  <c r="P51" i="5" s="1"/>
  <c r="K51" i="5"/>
  <c r="M65" i="5"/>
  <c r="P65" i="5" s="1"/>
  <c r="K65" i="5"/>
  <c r="M79" i="5"/>
  <c r="P79" i="5" s="1"/>
  <c r="K79" i="5"/>
  <c r="M24" i="4"/>
  <c r="M35" i="4"/>
  <c r="M39" i="4"/>
  <c r="M43" i="4"/>
  <c r="M54" i="4"/>
  <c r="M56" i="4"/>
  <c r="M60" i="4"/>
  <c r="M66" i="4"/>
  <c r="P66" i="4" s="1"/>
  <c r="M27" i="5"/>
  <c r="P27" i="5" s="1"/>
  <c r="K27" i="5"/>
  <c r="M39" i="5"/>
  <c r="P39" i="5" s="1"/>
  <c r="K39" i="5"/>
  <c r="M53" i="5"/>
  <c r="P53" i="5" s="1"/>
  <c r="K53" i="5"/>
  <c r="M69" i="5"/>
  <c r="K69" i="5"/>
  <c r="M83" i="5"/>
  <c r="P83" i="5" s="1"/>
  <c r="K83" i="5"/>
  <c r="M103" i="5"/>
  <c r="P103" i="5" s="1"/>
  <c r="K103" i="5"/>
  <c r="M112" i="5"/>
  <c r="P112" i="5" s="1"/>
  <c r="K112" i="5"/>
  <c r="M16" i="5"/>
  <c r="P16" i="5" s="1"/>
  <c r="K16" i="5"/>
  <c r="M29" i="5"/>
  <c r="P29" i="5" s="1"/>
  <c r="K29" i="5"/>
  <c r="M43" i="5"/>
  <c r="P43" i="5" s="1"/>
  <c r="K43" i="5"/>
  <c r="M57" i="5"/>
  <c r="P57" i="5" s="1"/>
  <c r="K57" i="5"/>
  <c r="M73" i="5"/>
  <c r="M87" i="5"/>
  <c r="P87" i="5" s="1"/>
  <c r="K87" i="5"/>
  <c r="M94" i="5"/>
  <c r="P94" i="5" s="1"/>
  <c r="K94" i="5"/>
  <c r="K20" i="4"/>
  <c r="K34" i="4"/>
  <c r="M20" i="5"/>
  <c r="P20" i="5" s="1"/>
  <c r="K20" i="5"/>
  <c r="M33" i="5"/>
  <c r="P33" i="5" s="1"/>
  <c r="K33" i="5"/>
  <c r="M47" i="5"/>
  <c r="P47" i="5" s="1"/>
  <c r="K47" i="5"/>
  <c r="M61" i="5"/>
  <c r="P61" i="5" s="1"/>
  <c r="K61" i="5"/>
  <c r="M75" i="5"/>
  <c r="P75" i="5" s="1"/>
  <c r="K75" i="5"/>
  <c r="K99" i="5"/>
  <c r="M99" i="5"/>
  <c r="P99" i="5" s="1"/>
  <c r="M108" i="5"/>
  <c r="P108" i="5" s="1"/>
  <c r="K108" i="5"/>
  <c r="M95" i="5"/>
  <c r="K97" i="5"/>
  <c r="K17" i="5"/>
  <c r="K21" i="5"/>
  <c r="K24" i="5"/>
  <c r="K28" i="5"/>
  <c r="K30" i="5"/>
  <c r="K34" i="5"/>
  <c r="K36" i="5"/>
  <c r="K40" i="5"/>
  <c r="K44" i="5"/>
  <c r="K48" i="5"/>
  <c r="K54" i="5"/>
  <c r="K58" i="5"/>
  <c r="K62" i="5"/>
  <c r="K66" i="5"/>
  <c r="K76" i="5"/>
  <c r="K80" i="5"/>
  <c r="K84" i="5"/>
  <c r="K88" i="5"/>
  <c r="K101" i="5"/>
  <c r="K104" i="5"/>
  <c r="K19" i="12"/>
  <c r="M19" i="12"/>
  <c r="M21" i="12"/>
  <c r="K21" i="12"/>
  <c r="K23" i="12"/>
  <c r="M23" i="12"/>
  <c r="M25" i="12"/>
  <c r="K25" i="12"/>
  <c r="K27" i="12"/>
  <c r="M27" i="12"/>
  <c r="M29" i="12"/>
  <c r="K29" i="12"/>
  <c r="M31" i="12"/>
  <c r="M33" i="12"/>
  <c r="K33" i="12"/>
  <c r="K35" i="12"/>
  <c r="M35" i="12"/>
  <c r="M37" i="12"/>
  <c r="K39" i="12"/>
  <c r="M39" i="12"/>
  <c r="M41" i="12"/>
  <c r="K41" i="12"/>
  <c r="K43" i="12"/>
  <c r="M43" i="12"/>
  <c r="M45" i="12"/>
  <c r="K45" i="12"/>
  <c r="K47" i="12"/>
  <c r="M47" i="12"/>
  <c r="M49" i="12"/>
  <c r="K49" i="12"/>
  <c r="K51" i="12"/>
  <c r="M51" i="12"/>
  <c r="M53" i="12"/>
  <c r="K53" i="12"/>
  <c r="K55" i="12"/>
  <c r="M55" i="12"/>
  <c r="M57" i="12"/>
  <c r="K57" i="12"/>
  <c r="K59" i="12"/>
  <c r="M59" i="12"/>
  <c r="M61" i="12"/>
  <c r="K61" i="12"/>
  <c r="K15" i="12"/>
  <c r="M17" i="12"/>
  <c r="P17" i="12" s="1"/>
  <c r="K20" i="11"/>
  <c r="M20" i="11"/>
  <c r="K36" i="11"/>
  <c r="M36" i="11"/>
  <c r="P36" i="11" s="1"/>
  <c r="K52" i="11"/>
  <c r="M52" i="11"/>
  <c r="K64" i="11"/>
  <c r="M64" i="11"/>
  <c r="K16" i="11"/>
  <c r="M16" i="11"/>
  <c r="M25" i="11"/>
  <c r="K32" i="11"/>
  <c r="M32" i="11"/>
  <c r="M41" i="11"/>
  <c r="K48" i="11"/>
  <c r="M48" i="11"/>
  <c r="K60" i="11"/>
  <c r="M60" i="11"/>
  <c r="M21" i="11"/>
  <c r="K28" i="11"/>
  <c r="M28" i="11"/>
  <c r="M37" i="11"/>
  <c r="K44" i="11"/>
  <c r="M44" i="11"/>
  <c r="M53" i="11"/>
  <c r="K68" i="11"/>
  <c r="M68" i="11"/>
  <c r="K24" i="11"/>
  <c r="M24" i="11"/>
  <c r="K40" i="11"/>
  <c r="M40" i="11"/>
  <c r="K56" i="11"/>
  <c r="M56" i="11"/>
  <c r="K57" i="11"/>
  <c r="M57" i="11"/>
  <c r="M16" i="10"/>
  <c r="K16" i="10"/>
  <c r="M21" i="10"/>
  <c r="K21" i="10"/>
  <c r="M29" i="10"/>
  <c r="K29" i="10"/>
  <c r="M37" i="10"/>
  <c r="K37" i="10"/>
  <c r="M45" i="10"/>
  <c r="K45" i="10"/>
  <c r="M59" i="10"/>
  <c r="K59" i="10"/>
  <c r="M65" i="10"/>
  <c r="K65" i="10"/>
  <c r="K19" i="7"/>
  <c r="M19" i="7"/>
  <c r="K27" i="7"/>
  <c r="M27" i="7"/>
  <c r="M23" i="9"/>
  <c r="K23" i="9"/>
  <c r="K17" i="10"/>
  <c r="K24" i="10"/>
  <c r="K32" i="10"/>
  <c r="K40" i="10"/>
  <c r="K48" i="10"/>
  <c r="K54" i="10"/>
  <c r="K62" i="10"/>
  <c r="K68" i="10"/>
  <c r="K74" i="10"/>
  <c r="M22" i="8"/>
  <c r="K22" i="8"/>
  <c r="M20" i="9"/>
  <c r="P20" i="9" s="1"/>
  <c r="K20" i="9"/>
  <c r="K25" i="8"/>
  <c r="M25" i="8"/>
  <c r="M27" i="8"/>
  <c r="K27" i="8"/>
  <c r="M23" i="7"/>
  <c r="K23" i="7"/>
  <c r="K32" i="7"/>
  <c r="M32" i="7"/>
  <c r="M15" i="9"/>
  <c r="K21" i="7"/>
  <c r="K33" i="7"/>
  <c r="M18" i="6"/>
  <c r="K18" i="6"/>
  <c r="M26" i="6"/>
  <c r="K26" i="6"/>
  <c r="M22" i="6"/>
  <c r="K22" i="6"/>
  <c r="M14" i="4"/>
  <c r="P14" i="4" s="1"/>
  <c r="P41" i="4"/>
  <c r="P63" i="4"/>
  <c r="N14" i="9"/>
  <c r="L14" i="9"/>
  <c r="O73" i="10"/>
  <c r="N73" i="10"/>
  <c r="O71" i="10"/>
  <c r="N71" i="10"/>
  <c r="O67" i="10"/>
  <c r="N67" i="10"/>
  <c r="O63" i="10"/>
  <c r="N63" i="10"/>
  <c r="O61" i="10"/>
  <c r="N61" i="10"/>
  <c r="O57" i="10"/>
  <c r="N57" i="10"/>
  <c r="O53" i="10"/>
  <c r="N53" i="10"/>
  <c r="O51" i="10"/>
  <c r="N51" i="10"/>
  <c r="O47" i="10"/>
  <c r="N47" i="10"/>
  <c r="O43" i="10"/>
  <c r="N43" i="10"/>
  <c r="O39" i="10"/>
  <c r="N39" i="10"/>
  <c r="O35" i="10"/>
  <c r="N35" i="10"/>
  <c r="O31" i="10"/>
  <c r="N31" i="10"/>
  <c r="O27" i="10"/>
  <c r="N27" i="10"/>
  <c r="O23" i="10"/>
  <c r="N23" i="10"/>
  <c r="O19" i="10"/>
  <c r="N19" i="10"/>
  <c r="M14" i="9"/>
  <c r="L26" i="9"/>
  <c r="O26" i="9"/>
  <c r="L22" i="9"/>
  <c r="O22" i="9"/>
  <c r="O18" i="9"/>
  <c r="N18" i="9"/>
  <c r="M24" i="8"/>
  <c r="L24" i="8"/>
  <c r="O24" i="8"/>
  <c r="N24" i="8"/>
  <c r="L20" i="8"/>
  <c r="O20" i="8"/>
  <c r="N20" i="8"/>
  <c r="M20" i="8"/>
  <c r="L34" i="7"/>
  <c r="N34" i="7"/>
  <c r="O34" i="7"/>
  <c r="N30" i="7"/>
  <c r="L30" i="7"/>
  <c r="N26" i="7"/>
  <c r="O26" i="7"/>
  <c r="L26" i="7"/>
  <c r="L22" i="7"/>
  <c r="O22" i="7"/>
  <c r="N22" i="7"/>
  <c r="L18" i="7"/>
  <c r="O18" i="7"/>
  <c r="N18" i="7"/>
  <c r="L16" i="7"/>
  <c r="N16" i="7"/>
  <c r="O16" i="7"/>
  <c r="M24" i="6"/>
  <c r="L24" i="6"/>
  <c r="O24" i="6"/>
  <c r="N24" i="6"/>
  <c r="M20" i="6"/>
  <c r="L20" i="6"/>
  <c r="O20" i="6"/>
  <c r="N20" i="6"/>
  <c r="M26" i="9"/>
  <c r="M22" i="7"/>
  <c r="M18" i="9"/>
  <c r="M22" i="9"/>
  <c r="M19" i="10"/>
  <c r="M23" i="10"/>
  <c r="M27" i="10"/>
  <c r="M31" i="10"/>
  <c r="M35" i="10"/>
  <c r="M39" i="10"/>
  <c r="M43" i="10"/>
  <c r="M47" i="10"/>
  <c r="M51" i="10"/>
  <c r="M53" i="10"/>
  <c r="M57" i="10"/>
  <c r="M61" i="10"/>
  <c r="M63" i="10"/>
  <c r="M67" i="10"/>
  <c r="M71" i="10"/>
  <c r="M73" i="10"/>
  <c r="M16" i="7"/>
  <c r="M18" i="7"/>
  <c r="M30" i="7"/>
  <c r="M34" i="7"/>
  <c r="M26" i="7"/>
  <c r="K14" i="6"/>
  <c r="M14" i="6"/>
  <c r="P89" i="5"/>
  <c r="P15" i="4"/>
  <c r="P16" i="4"/>
  <c r="P20" i="4"/>
  <c r="P64" i="4"/>
  <c r="P66" i="5"/>
  <c r="P40" i="4"/>
  <c r="P51" i="4"/>
  <c r="M14" i="11"/>
  <c r="O14" i="7"/>
  <c r="N14" i="11"/>
  <c r="M15" i="5"/>
  <c r="M19" i="5"/>
  <c r="M23" i="5"/>
  <c r="M26" i="5"/>
  <c r="M32" i="5"/>
  <c r="M38" i="5"/>
  <c r="M42" i="5"/>
  <c r="M46" i="5"/>
  <c r="M50" i="5"/>
  <c r="M52" i="5"/>
  <c r="P52" i="5" s="1"/>
  <c r="M56" i="5"/>
  <c r="M60" i="5"/>
  <c r="M64" i="5"/>
  <c r="M68" i="5"/>
  <c r="M74" i="5"/>
  <c r="M78" i="5"/>
  <c r="M82" i="5"/>
  <c r="M86" i="5"/>
  <c r="M90" i="5"/>
  <c r="M92" i="5"/>
  <c r="M96" i="5"/>
  <c r="M100" i="5"/>
  <c r="P100" i="5" s="1"/>
  <c r="M106" i="5"/>
  <c r="M110" i="5"/>
  <c r="P110" i="5" s="1"/>
  <c r="M14" i="12"/>
  <c r="K16" i="12"/>
  <c r="M20" i="12"/>
  <c r="K22" i="12"/>
  <c r="M24" i="12"/>
  <c r="K26" i="12"/>
  <c r="M28" i="12"/>
  <c r="K30" i="12"/>
  <c r="M32" i="12"/>
  <c r="K34" i="12"/>
  <c r="M36" i="12"/>
  <c r="K38" i="12"/>
  <c r="M40" i="12"/>
  <c r="K42" i="12"/>
  <c r="M44" i="12"/>
  <c r="K46" i="12"/>
  <c r="M48" i="12"/>
  <c r="K50" i="12"/>
  <c r="M52" i="12"/>
  <c r="K54" i="12"/>
  <c r="M56" i="12"/>
  <c r="K58" i="12"/>
  <c r="M60" i="12"/>
  <c r="M18" i="11"/>
  <c r="M22" i="11"/>
  <c r="M26" i="11"/>
  <c r="M30" i="11"/>
  <c r="M34" i="11"/>
  <c r="M38" i="11"/>
  <c r="M42" i="11"/>
  <c r="M46" i="11"/>
  <c r="M50" i="11"/>
  <c r="M54" i="11"/>
  <c r="M58" i="11"/>
  <c r="M62" i="11"/>
  <c r="M66" i="11"/>
  <c r="M70" i="11"/>
  <c r="M72" i="11"/>
  <c r="K14" i="10"/>
  <c r="K19" i="10"/>
  <c r="K23" i="10"/>
  <c r="K27" i="10"/>
  <c r="K31" i="10"/>
  <c r="K35" i="10"/>
  <c r="K39" i="10"/>
  <c r="K43" i="10"/>
  <c r="K47" i="10"/>
  <c r="K51" i="10"/>
  <c r="K53" i="10"/>
  <c r="K57" i="10"/>
  <c r="K61" i="10"/>
  <c r="K63" i="10"/>
  <c r="K67" i="10"/>
  <c r="K71" i="10"/>
  <c r="K73" i="10"/>
  <c r="M25" i="9"/>
  <c r="M21" i="9"/>
  <c r="K22" i="9"/>
  <c r="K20" i="7"/>
  <c r="M20" i="7"/>
  <c r="M18" i="8"/>
  <c r="K18" i="8"/>
  <c r="M26" i="8"/>
  <c r="K26" i="8"/>
  <c r="M15" i="8"/>
  <c r="M21" i="8"/>
  <c r="K14" i="7"/>
  <c r="M14" i="7"/>
  <c r="M15" i="7"/>
  <c r="K15" i="7"/>
  <c r="K24" i="7"/>
  <c r="M24" i="7"/>
  <c r="M25" i="7"/>
  <c r="K25" i="7"/>
  <c r="M15" i="6"/>
  <c r="K15" i="6"/>
  <c r="M17" i="6"/>
  <c r="K17" i="6"/>
  <c r="M21" i="6"/>
  <c r="K21" i="6"/>
  <c r="M25" i="6"/>
  <c r="K25" i="6"/>
  <c r="N67" i="4"/>
  <c r="G16" i="2" s="1"/>
  <c r="K19" i="4"/>
  <c r="K21" i="4"/>
  <c r="K25" i="4"/>
  <c r="K29" i="4"/>
  <c r="K51" i="4"/>
  <c r="K57" i="4"/>
  <c r="K15" i="4"/>
  <c r="K33" i="4"/>
  <c r="K37" i="4"/>
  <c r="K41" i="4"/>
  <c r="K45" i="4"/>
  <c r="K61" i="4"/>
  <c r="L67" i="4"/>
  <c r="I16" i="2" s="1"/>
  <c r="P23" i="5" l="1"/>
  <c r="P45" i="4"/>
  <c r="P74" i="5"/>
  <c r="P28" i="11"/>
  <c r="P80" i="5"/>
  <c r="P24" i="12"/>
  <c r="P24" i="5"/>
  <c r="P60" i="5"/>
  <c r="P28" i="4"/>
  <c r="P26" i="4"/>
  <c r="P35" i="4"/>
  <c r="P56" i="4"/>
  <c r="P50" i="12"/>
  <c r="P38" i="12"/>
  <c r="P16" i="12"/>
  <c r="P15" i="12"/>
  <c r="P58" i="12"/>
  <c r="P42" i="12"/>
  <c r="P47" i="12"/>
  <c r="P31" i="12"/>
  <c r="P34" i="12"/>
  <c r="P22" i="12"/>
  <c r="P18" i="12"/>
  <c r="P46" i="12"/>
  <c r="P20" i="12"/>
  <c r="P59" i="12"/>
  <c r="P55" i="12"/>
  <c r="P51" i="12"/>
  <c r="P43" i="12"/>
  <c r="P39" i="12"/>
  <c r="P35" i="12"/>
  <c r="P27" i="12"/>
  <c r="P23" i="12"/>
  <c r="P19" i="12"/>
  <c r="P54" i="12"/>
  <c r="P30" i="12"/>
  <c r="P45" i="11"/>
  <c r="P25" i="11"/>
  <c r="P55" i="11"/>
  <c r="P71" i="11"/>
  <c r="P57" i="11"/>
  <c r="P40" i="11"/>
  <c r="P44" i="11"/>
  <c r="P64" i="11"/>
  <c r="P63" i="11"/>
  <c r="P68" i="11"/>
  <c r="P48" i="11"/>
  <c r="P52" i="11"/>
  <c r="P23" i="11"/>
  <c r="P39" i="11"/>
  <c r="P56" i="11"/>
  <c r="P60" i="11"/>
  <c r="P41" i="11"/>
  <c r="P42" i="11"/>
  <c r="P37" i="11"/>
  <c r="P32" i="11"/>
  <c r="P47" i="11"/>
  <c r="P53" i="11"/>
  <c r="P65" i="10"/>
  <c r="P37" i="10"/>
  <c r="P33" i="10"/>
  <c r="P59" i="10"/>
  <c r="P45" i="10"/>
  <c r="P29" i="10"/>
  <c r="P24" i="9"/>
  <c r="P25" i="9"/>
  <c r="P16" i="9"/>
  <c r="P21" i="9"/>
  <c r="P18" i="8"/>
  <c r="P26" i="8"/>
  <c r="P21" i="8"/>
  <c r="P22" i="8"/>
  <c r="P15" i="8"/>
  <c r="P20" i="7"/>
  <c r="P32" i="7"/>
  <c r="P24" i="7"/>
  <c r="P33" i="7"/>
  <c r="P15" i="7"/>
  <c r="P25" i="7"/>
  <c r="P28" i="7"/>
  <c r="P21" i="6"/>
  <c r="P15" i="6"/>
  <c r="P14" i="6"/>
  <c r="P17" i="6"/>
  <c r="P25" i="6"/>
  <c r="P33" i="4"/>
  <c r="P31" i="11"/>
  <c r="P36" i="5"/>
  <c r="P25" i="4"/>
  <c r="P85" i="5"/>
  <c r="P28" i="5"/>
  <c r="P15" i="5"/>
  <c r="P102" i="5"/>
  <c r="P57" i="4"/>
  <c r="P49" i="4"/>
  <c r="P86" i="5"/>
  <c r="P38" i="5"/>
  <c r="P93" i="5"/>
  <c r="P54" i="5"/>
  <c r="P40" i="5"/>
  <c r="P113" i="5"/>
  <c r="P68" i="5"/>
  <c r="P107" i="5"/>
  <c r="P26" i="5"/>
  <c r="P56" i="5"/>
  <c r="P42" i="5"/>
  <c r="P98" i="5"/>
  <c r="P84" i="5"/>
  <c r="P70" i="5"/>
  <c r="P19" i="5"/>
  <c r="P105" i="5"/>
  <c r="P101" i="5"/>
  <c r="P62" i="5"/>
  <c r="P48" i="5"/>
  <c r="P96" i="5"/>
  <c r="P64" i="5"/>
  <c r="P50" i="5"/>
  <c r="P32" i="5"/>
  <c r="P17" i="5"/>
  <c r="P104" i="5"/>
  <c r="P55" i="5"/>
  <c r="P95" i="5"/>
  <c r="P34" i="5"/>
  <c r="P97" i="5"/>
  <c r="P88" i="5"/>
  <c r="P58" i="5"/>
  <c r="P44" i="5"/>
  <c r="P30" i="5"/>
  <c r="P90" i="5"/>
  <c r="P76" i="5"/>
  <c r="P82" i="5"/>
  <c r="P21" i="5"/>
  <c r="P106" i="5"/>
  <c r="P92" i="5"/>
  <c r="P78" i="5"/>
  <c r="P46" i="5"/>
  <c r="K70" i="5"/>
  <c r="N71" i="5"/>
  <c r="L71" i="5"/>
  <c r="O71" i="5"/>
  <c r="M71" i="5"/>
  <c r="L69" i="5"/>
  <c r="O69" i="5"/>
  <c r="N69" i="5"/>
  <c r="P50" i="4"/>
  <c r="P42" i="4"/>
  <c r="P24" i="4"/>
  <c r="P47" i="4"/>
  <c r="P32" i="4"/>
  <c r="P52" i="4"/>
  <c r="P37" i="4"/>
  <c r="P55" i="4"/>
  <c r="P21" i="4"/>
  <c r="P60" i="4"/>
  <c r="P39" i="4"/>
  <c r="P14" i="10"/>
  <c r="P15" i="9"/>
  <c r="P23" i="4"/>
  <c r="P68" i="10"/>
  <c r="P54" i="10"/>
  <c r="P40" i="10"/>
  <c r="P43" i="4"/>
  <c r="P54" i="4"/>
  <c r="K29" i="7"/>
  <c r="O29" i="7"/>
  <c r="O18" i="10"/>
  <c r="M18" i="10"/>
  <c r="M29" i="11"/>
  <c r="O29" i="11"/>
  <c r="O21" i="11"/>
  <c r="P21" i="11" s="1"/>
  <c r="P74" i="10"/>
  <c r="P62" i="10"/>
  <c r="P48" i="10"/>
  <c r="O60" i="12"/>
  <c r="P60" i="12" s="1"/>
  <c r="P19" i="6"/>
  <c r="P23" i="6"/>
  <c r="O48" i="12"/>
  <c r="P48" i="12" s="1"/>
  <c r="P22" i="6"/>
  <c r="K54" i="11"/>
  <c r="O54" i="11"/>
  <c r="P54" i="11" s="1"/>
  <c r="O22" i="4"/>
  <c r="P22" i="4" s="1"/>
  <c r="K22" i="4"/>
  <c r="K22" i="11"/>
  <c r="O22" i="11"/>
  <c r="P22" i="11" s="1"/>
  <c r="K46" i="11"/>
  <c r="O46" i="11"/>
  <c r="P46" i="11" s="1"/>
  <c r="P29" i="7"/>
  <c r="O14" i="8"/>
  <c r="P14" i="8" s="1"/>
  <c r="O56" i="12"/>
  <c r="P56" i="12" s="1"/>
  <c r="P25" i="8"/>
  <c r="M17" i="11"/>
  <c r="P27" i="8"/>
  <c r="P72" i="10"/>
  <c r="P58" i="10"/>
  <c r="P44" i="10"/>
  <c r="K30" i="11"/>
  <c r="O30" i="11"/>
  <c r="P30" i="11" s="1"/>
  <c r="K50" i="11"/>
  <c r="O50" i="11"/>
  <c r="P50" i="11" s="1"/>
  <c r="K27" i="11"/>
  <c r="O27" i="11"/>
  <c r="P27" i="11" s="1"/>
  <c r="O70" i="10"/>
  <c r="M70" i="10"/>
  <c r="K23" i="8"/>
  <c r="O23" i="8"/>
  <c r="P23" i="8" s="1"/>
  <c r="P59" i="11"/>
  <c r="P24" i="11"/>
  <c r="P26" i="6"/>
  <c r="M69" i="11"/>
  <c r="O69" i="11"/>
  <c r="P16" i="11"/>
  <c r="O16" i="6"/>
  <c r="P16" i="6" s="1"/>
  <c r="N27" i="6"/>
  <c r="G18" i="2" s="1"/>
  <c r="O28" i="12"/>
  <c r="P28" i="12" s="1"/>
  <c r="K27" i="9"/>
  <c r="O27" i="9"/>
  <c r="P27" i="9" s="1"/>
  <c r="K40" i="12"/>
  <c r="O40" i="12"/>
  <c r="P40" i="12" s="1"/>
  <c r="K26" i="11"/>
  <c r="O26" i="11"/>
  <c r="P26" i="11" s="1"/>
  <c r="P67" i="11"/>
  <c r="O25" i="10"/>
  <c r="P25" i="10" s="1"/>
  <c r="M61" i="11"/>
  <c r="O61" i="11"/>
  <c r="M33" i="11"/>
  <c r="O33" i="11"/>
  <c r="O34" i="10"/>
  <c r="P34" i="10" s="1"/>
  <c r="O50" i="10"/>
  <c r="P50" i="10" s="1"/>
  <c r="O49" i="11"/>
  <c r="M49" i="11"/>
  <c r="P49" i="12"/>
  <c r="P45" i="12"/>
  <c r="K62" i="11"/>
  <c r="O62" i="11"/>
  <c r="P62" i="11" s="1"/>
  <c r="K34" i="11"/>
  <c r="O34" i="11"/>
  <c r="P34" i="11" s="1"/>
  <c r="K44" i="12"/>
  <c r="O44" i="12"/>
  <c r="P44" i="12" s="1"/>
  <c r="O46" i="10"/>
  <c r="P46" i="10" s="1"/>
  <c r="K42" i="4"/>
  <c r="K64" i="4"/>
  <c r="K107" i="5"/>
  <c r="K42" i="10"/>
  <c r="O15" i="11"/>
  <c r="K15" i="11"/>
  <c r="K98" i="5"/>
  <c r="K58" i="4"/>
  <c r="M15" i="11"/>
  <c r="L27" i="6"/>
  <c r="I18" i="2" s="1"/>
  <c r="P18" i="9"/>
  <c r="N74" i="11"/>
  <c r="G23" i="2" s="1"/>
  <c r="K72" i="11"/>
  <c r="O72" i="11"/>
  <c r="P72" i="11" s="1"/>
  <c r="K58" i="11"/>
  <c r="O58" i="11"/>
  <c r="P58" i="11" s="1"/>
  <c r="P16" i="10"/>
  <c r="O66" i="11"/>
  <c r="P66" i="11" s="1"/>
  <c r="O36" i="12"/>
  <c r="P36" i="12" s="1"/>
  <c r="P57" i="12"/>
  <c r="P41" i="12"/>
  <c r="P37" i="12"/>
  <c r="P33" i="12"/>
  <c r="P25" i="12"/>
  <c r="P21" i="12"/>
  <c r="K93" i="5"/>
  <c r="P23" i="9"/>
  <c r="P22" i="10"/>
  <c r="P26" i="10"/>
  <c r="P56" i="10"/>
  <c r="K70" i="11"/>
  <c r="O70" i="11"/>
  <c r="P70" i="11" s="1"/>
  <c r="K18" i="11"/>
  <c r="O18" i="11"/>
  <c r="P18" i="11" s="1"/>
  <c r="K52" i="12"/>
  <c r="O52" i="12"/>
  <c r="P52" i="12" s="1"/>
  <c r="K26" i="10"/>
  <c r="K56" i="10"/>
  <c r="P31" i="7"/>
  <c r="P28" i="10"/>
  <c r="P15" i="10"/>
  <c r="K60" i="10"/>
  <c r="O60" i="10"/>
  <c r="P60" i="10" s="1"/>
  <c r="O32" i="12"/>
  <c r="P32" i="12" s="1"/>
  <c r="P24" i="6"/>
  <c r="P30" i="7"/>
  <c r="O16" i="8"/>
  <c r="P16" i="8" s="1"/>
  <c r="K16" i="8"/>
  <c r="K30" i="10"/>
  <c r="O30" i="10"/>
  <c r="P30" i="10" s="1"/>
  <c r="K33" i="10"/>
  <c r="P22" i="9"/>
  <c r="P17" i="9"/>
  <c r="P67" i="10"/>
  <c r="P17" i="10"/>
  <c r="P32" i="10"/>
  <c r="P73" i="11"/>
  <c r="K66" i="10"/>
  <c r="O66" i="10"/>
  <c r="P66" i="10" s="1"/>
  <c r="K38" i="10"/>
  <c r="O38" i="10"/>
  <c r="P38" i="10" s="1"/>
  <c r="K31" i="5"/>
  <c r="K43" i="4"/>
  <c r="K17" i="12"/>
  <c r="K26" i="4"/>
  <c r="K60" i="4"/>
  <c r="P17" i="8"/>
  <c r="K96" i="5"/>
  <c r="K89" i="5"/>
  <c r="K86" i="5"/>
  <c r="K24" i="4"/>
  <c r="K47" i="4"/>
  <c r="K37" i="11"/>
  <c r="P35" i="11"/>
  <c r="K66" i="4"/>
  <c r="K54" i="4"/>
  <c r="K56" i="4"/>
  <c r="K55" i="4"/>
  <c r="K71" i="5"/>
  <c r="K68" i="5"/>
  <c r="K59" i="5"/>
  <c r="K56" i="5"/>
  <c r="K25" i="5"/>
  <c r="K23" i="5"/>
  <c r="P22" i="7"/>
  <c r="N35" i="7"/>
  <c r="G19" i="2" s="1"/>
  <c r="L35" i="7"/>
  <c r="I19" i="2" s="1"/>
  <c r="N28" i="8"/>
  <c r="G20" i="2" s="1"/>
  <c r="P26" i="9"/>
  <c r="L28" i="9"/>
  <c r="I21" i="2" s="1"/>
  <c r="P17" i="7"/>
  <c r="P19" i="7"/>
  <c r="P61" i="12"/>
  <c r="P53" i="12"/>
  <c r="P29" i="12"/>
  <c r="P64" i="10"/>
  <c r="P52" i="10"/>
  <c r="P36" i="10"/>
  <c r="P20" i="10"/>
  <c r="P53" i="10"/>
  <c r="L75" i="10"/>
  <c r="I22" i="2" s="1"/>
  <c r="P14" i="9"/>
  <c r="P19" i="11"/>
  <c r="P43" i="11"/>
  <c r="N62" i="12"/>
  <c r="G24" i="2" s="1"/>
  <c r="P18" i="6"/>
  <c r="P51" i="11"/>
  <c r="L62" i="12"/>
  <c r="I24" i="2" s="1"/>
  <c r="K16" i="9"/>
  <c r="K69" i="11"/>
  <c r="K29" i="11"/>
  <c r="P42" i="10"/>
  <c r="K59" i="4"/>
  <c r="K105" i="5"/>
  <c r="K92" i="5"/>
  <c r="K41" i="5"/>
  <c r="K38" i="5"/>
  <c r="K90" i="5"/>
  <c r="K63" i="5"/>
  <c r="K60" i="5"/>
  <c r="K81" i="5"/>
  <c r="K78" i="5"/>
  <c r="K50" i="5"/>
  <c r="P73" i="10"/>
  <c r="P61" i="10"/>
  <c r="P47" i="10"/>
  <c r="K49" i="10"/>
  <c r="O49" i="10"/>
  <c r="P49" i="10" s="1"/>
  <c r="K38" i="11"/>
  <c r="K33" i="11"/>
  <c r="K41" i="11"/>
  <c r="K109" i="5"/>
  <c r="K100" i="5"/>
  <c r="K77" i="5"/>
  <c r="K74" i="5"/>
  <c r="K22" i="5"/>
  <c r="K19" i="5"/>
  <c r="K18" i="4"/>
  <c r="K17" i="4"/>
  <c r="K32" i="4"/>
  <c r="K106" i="5"/>
  <c r="K95" i="5"/>
  <c r="K110" i="5"/>
  <c r="K91" i="5"/>
  <c r="K67" i="5"/>
  <c r="K64" i="5"/>
  <c r="K37" i="5"/>
  <c r="K40" i="4"/>
  <c r="K31" i="4"/>
  <c r="K44" i="4"/>
  <c r="K49" i="4"/>
  <c r="K102" i="5"/>
  <c r="P38" i="11"/>
  <c r="O19" i="8"/>
  <c r="K28" i="7"/>
  <c r="K65" i="11"/>
  <c r="K53" i="11"/>
  <c r="K45" i="11"/>
  <c r="K32" i="5"/>
  <c r="K27" i="4"/>
  <c r="K36" i="4"/>
  <c r="K72" i="5"/>
  <c r="K45" i="5"/>
  <c r="K42" i="5"/>
  <c r="K18" i="5"/>
  <c r="K15" i="5"/>
  <c r="K50" i="4"/>
  <c r="K35" i="4"/>
  <c r="K113" i="5"/>
  <c r="K85" i="5"/>
  <c r="K82" i="5"/>
  <c r="K55" i="5"/>
  <c r="K52" i="5"/>
  <c r="K26" i="5"/>
  <c r="K111" i="5"/>
  <c r="O111" i="5"/>
  <c r="N28" i="9"/>
  <c r="G21" i="2" s="1"/>
  <c r="P34" i="7"/>
  <c r="P21" i="10"/>
  <c r="P20" i="11"/>
  <c r="K24" i="9"/>
  <c r="K69" i="10"/>
  <c r="O69" i="10"/>
  <c r="P69" i="10" s="1"/>
  <c r="K55" i="10"/>
  <c r="O55" i="10"/>
  <c r="P55" i="10" s="1"/>
  <c r="K41" i="10"/>
  <c r="O41" i="10"/>
  <c r="K49" i="5"/>
  <c r="K46" i="5"/>
  <c r="O65" i="4"/>
  <c r="P65" i="4" s="1"/>
  <c r="K65" i="4"/>
  <c r="K62" i="4"/>
  <c r="O62" i="4"/>
  <c r="P62" i="4" s="1"/>
  <c r="K48" i="4"/>
  <c r="O48" i="4"/>
  <c r="P48" i="4" s="1"/>
  <c r="K39" i="4"/>
  <c r="K28" i="4"/>
  <c r="K23" i="4"/>
  <c r="O46" i="4"/>
  <c r="P46" i="4" s="1"/>
  <c r="K46" i="4"/>
  <c r="O38" i="4"/>
  <c r="K38" i="4"/>
  <c r="K63" i="4"/>
  <c r="K14" i="12"/>
  <c r="P19" i="9"/>
  <c r="K14" i="5"/>
  <c r="N75" i="10"/>
  <c r="G22" i="2" s="1"/>
  <c r="P27" i="7"/>
  <c r="P24" i="10"/>
  <c r="L28" i="8"/>
  <c r="I20" i="2" s="1"/>
  <c r="P43" i="10"/>
  <c r="P51" i="10"/>
  <c r="P57" i="10"/>
  <c r="P63" i="10"/>
  <c r="P71" i="10"/>
  <c r="P23" i="7"/>
  <c r="P16" i="7"/>
  <c r="P27" i="10"/>
  <c r="P35" i="10"/>
  <c r="P19" i="10"/>
  <c r="P31" i="10"/>
  <c r="L74" i="11"/>
  <c r="I23" i="2" s="1"/>
  <c r="P18" i="7"/>
  <c r="P39" i="10"/>
  <c r="P23" i="10"/>
  <c r="P20" i="8"/>
  <c r="P24" i="8"/>
  <c r="P20" i="6"/>
  <c r="P26" i="7"/>
  <c r="P14" i="11"/>
  <c r="M35" i="7"/>
  <c r="F19" i="2" s="1"/>
  <c r="P14" i="7"/>
  <c r="M28" i="9"/>
  <c r="F21" i="2" s="1"/>
  <c r="M27" i="6"/>
  <c r="F18" i="2" s="1"/>
  <c r="M28" i="8"/>
  <c r="F20" i="2" s="1"/>
  <c r="P14" i="12"/>
  <c r="M67" i="4"/>
  <c r="F16" i="2" s="1"/>
  <c r="M75" i="10" l="1"/>
  <c r="F22" i="2" s="1"/>
  <c r="P18" i="10"/>
  <c r="P69" i="5"/>
  <c r="P71" i="5"/>
  <c r="L72" i="5"/>
  <c r="L114" i="5" s="1"/>
  <c r="I17" i="2" s="1"/>
  <c r="N72" i="5"/>
  <c r="O72" i="5"/>
  <c r="O114" i="5" s="1"/>
  <c r="H17" i="2" s="1"/>
  <c r="M72" i="5"/>
  <c r="N73" i="5"/>
  <c r="P73" i="5" s="1"/>
  <c r="K73" i="5"/>
  <c r="P70" i="10"/>
  <c r="K18" i="10"/>
  <c r="K21" i="11"/>
  <c r="P29" i="11"/>
  <c r="K70" i="10"/>
  <c r="K61" i="11"/>
  <c r="K49" i="11"/>
  <c r="K14" i="8"/>
  <c r="O17" i="11"/>
  <c r="P17" i="11" s="1"/>
  <c r="K17" i="11"/>
  <c r="M62" i="12"/>
  <c r="F24" i="2" s="1"/>
  <c r="M74" i="11"/>
  <c r="F23" i="2" s="1"/>
  <c r="P69" i="11"/>
  <c r="K50" i="10"/>
  <c r="P33" i="11"/>
  <c r="P49" i="11"/>
  <c r="K34" i="10"/>
  <c r="P61" i="11"/>
  <c r="P15" i="11"/>
  <c r="O35" i="7"/>
  <c r="H19" i="2" s="1"/>
  <c r="P38" i="4"/>
  <c r="P67" i="4" s="1"/>
  <c r="E16" i="2" s="1"/>
  <c r="O67" i="4"/>
  <c r="H16" i="2" s="1"/>
  <c r="P41" i="10"/>
  <c r="O28" i="8"/>
  <c r="H20" i="2" s="1"/>
  <c r="P19" i="8"/>
  <c r="P28" i="8" s="1"/>
  <c r="N9" i="8" s="1"/>
  <c r="O27" i="6"/>
  <c r="H18" i="2" s="1"/>
  <c r="P111" i="5"/>
  <c r="P35" i="7"/>
  <c r="E19" i="2" s="1"/>
  <c r="P27" i="6"/>
  <c r="N9" i="6" s="1"/>
  <c r="P75" i="10" l="1"/>
  <c r="E22" i="2" s="1"/>
  <c r="O75" i="10"/>
  <c r="H22" i="2" s="1"/>
  <c r="N114" i="5"/>
  <c r="G17" i="2" s="1"/>
  <c r="P72" i="5"/>
  <c r="P114" i="5" s="1"/>
  <c r="M114" i="5"/>
  <c r="F17" i="2" s="1"/>
  <c r="N9" i="4"/>
  <c r="O28" i="9"/>
  <c r="H21" i="2" s="1"/>
  <c r="O74" i="11"/>
  <c r="H23" i="2" s="1"/>
  <c r="P28" i="9"/>
  <c r="N9" i="9" s="1"/>
  <c r="O62" i="12"/>
  <c r="H24" i="2" s="1"/>
  <c r="P62" i="12"/>
  <c r="N9" i="12" s="1"/>
  <c r="E18" i="2"/>
  <c r="P74" i="11"/>
  <c r="E23" i="2" s="1"/>
  <c r="N9" i="7"/>
  <c r="E20" i="2"/>
  <c r="N9" i="10" l="1"/>
  <c r="E17" i="2"/>
  <c r="N9" i="5"/>
  <c r="E21" i="2"/>
  <c r="E24" i="2"/>
  <c r="N9" i="11"/>
  <c r="N37" i="3" l="1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14" i="3"/>
  <c r="P14" i="3" s="1"/>
  <c r="M20" i="3"/>
  <c r="M24" i="3"/>
  <c r="M28" i="3"/>
  <c r="M30" i="3"/>
  <c r="M34" i="3"/>
  <c r="L38" i="3"/>
  <c r="M15" i="3"/>
  <c r="M17" i="3"/>
  <c r="M21" i="3"/>
  <c r="M25" i="3"/>
  <c r="M29" i="3"/>
  <c r="M31" i="3"/>
  <c r="M35" i="3"/>
  <c r="N38" i="3"/>
  <c r="P16" i="3" l="1"/>
  <c r="P37" i="3"/>
  <c r="P19" i="3"/>
  <c r="P24" i="3"/>
  <c r="P30" i="3"/>
  <c r="P28" i="3"/>
  <c r="P34" i="3"/>
  <c r="P20" i="3"/>
  <c r="P32" i="3"/>
  <c r="P26" i="3"/>
  <c r="P23" i="3"/>
  <c r="P18" i="3"/>
  <c r="P29" i="3"/>
  <c r="K18" i="3"/>
  <c r="K37" i="3"/>
  <c r="P36" i="3"/>
  <c r="P33" i="3"/>
  <c r="P27" i="3"/>
  <c r="P22" i="3"/>
  <c r="K26" i="3"/>
  <c r="P35" i="3"/>
  <c r="K23" i="3"/>
  <c r="P15" i="3"/>
  <c r="K32" i="3"/>
  <c r="P21" i="3"/>
  <c r="K33" i="3"/>
  <c r="K27" i="3"/>
  <c r="P31" i="3"/>
  <c r="P25" i="3"/>
  <c r="P17" i="3"/>
  <c r="G15" i="2"/>
  <c r="K19" i="3"/>
  <c r="K16" i="3"/>
  <c r="K36" i="3"/>
  <c r="K22" i="3"/>
  <c r="K35" i="3"/>
  <c r="K31" i="3"/>
  <c r="K29" i="3"/>
  <c r="K25" i="3"/>
  <c r="K21" i="3"/>
  <c r="K17" i="3"/>
  <c r="K15" i="3"/>
  <c r="K34" i="3"/>
  <c r="K30" i="3"/>
  <c r="K28" i="3"/>
  <c r="K24" i="3"/>
  <c r="K20" i="3"/>
  <c r="K14" i="3"/>
  <c r="I15" i="2"/>
  <c r="M38" i="3"/>
  <c r="P38" i="3" l="1"/>
  <c r="O38" i="3"/>
  <c r="F15" i="2"/>
  <c r="H15" i="2" l="1"/>
  <c r="N9" i="3"/>
  <c r="E15" i="2"/>
  <c r="A19" i="2" l="1"/>
  <c r="A18" i="2"/>
  <c r="A20" i="2"/>
  <c r="A21" i="2"/>
  <c r="A24" i="2"/>
  <c r="A22" i="2"/>
  <c r="A23" i="2"/>
  <c r="A15" i="2"/>
  <c r="D1" i="3" s="1"/>
  <c r="A16" i="2"/>
  <c r="A17" i="2"/>
  <c r="I25" i="2"/>
  <c r="H25" i="2"/>
  <c r="G25" i="2"/>
  <c r="F25" i="2"/>
  <c r="E25" i="2"/>
  <c r="E28" i="2" s="1"/>
  <c r="B15" i="2" l="1"/>
  <c r="D1" i="8"/>
  <c r="B20" i="2"/>
  <c r="B21" i="2"/>
  <c r="D1" i="9"/>
  <c r="D1" i="11"/>
  <c r="B23" i="2"/>
  <c r="B22" i="2"/>
  <c r="D1" i="10"/>
  <c r="B18" i="2"/>
  <c r="D1" i="6"/>
  <c r="B24" i="2"/>
  <c r="D1" i="12"/>
  <c r="B19" i="2"/>
  <c r="D1" i="7"/>
  <c r="D1" i="5"/>
  <c r="B17" i="2"/>
  <c r="B16" i="2"/>
  <c r="D1" i="4"/>
  <c r="D11" i="2"/>
  <c r="E26" i="2"/>
  <c r="E27" i="2" s="1"/>
  <c r="E29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<sst xmlns="http://schemas.openxmlformats.org/spreadsheetml/2006/main" count="1173" uniqueCount="427">
  <si>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</si>
  <si>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</si>
  <si>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</si>
  <si>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</si>
  <si>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</si>
  <si>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</si>
  <si>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</si>
  <si>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</si>
  <si>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</si>
  <si>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</si>
  <si>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</si>
  <si>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</si>
  <si>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</si>
  <si>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</si>
  <si>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</si>
  <si>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</si>
  <si>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</si>
  <si>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</si>
  <si>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</si>
  <si>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</si>
  <si>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</si>
  <si>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</si>
  <si>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</si>
  <si>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</si>
  <si>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</si>
  <si>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</si>
  <si>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</si>
  <si>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</si>
  <si>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</si>
  <si>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</si>
  <si>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</si>
  <si>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</si>
  <si>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</si>
  <si>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</si>
  <si>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</si>
  <si>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</si>
  <si>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</si>
  <si>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</si>
  <si>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</si>
  <si>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</si>
  <si>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</si>
  <si>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</si>
  <si>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</si>
  <si>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</si>
  <si>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</si>
  <si>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</si>
  <si>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</si>
  <si>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</si>
  <si>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</si>
  <si>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</si>
  <si>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</si>
  <si>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</si>
  <si>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</si>
  <si>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</si>
  <si>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</si>
  <si>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</si>
  <si>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Katoļu ielā 9, Jelgavā vienkāršotas fasādes atjaunošana</t>
  </si>
  <si>
    <t>Katoļu iela 9, Jelgava</t>
  </si>
  <si>
    <t>Ieejas mezgla atjaunošana</t>
  </si>
  <si>
    <t>Tāme sastādīta 2021.gada tirgus cenās, pamatojoties uz projekta rasējumiem, Energoauditu un Pasūtītāja vēlmēm</t>
  </si>
  <si>
    <t>Demontāžas darbi</t>
  </si>
  <si>
    <t>Jumtiņa esošā seguma demontāža ieskaitot pieslēguma elementus</t>
  </si>
  <si>
    <t>m2</t>
  </si>
  <si>
    <t>Jumtiņa dzelzsbetona paneļu izdrupušo betonu nokalšana, atsegto stiegrojumu attīrīt no korozijas, astrādāt ar pretkorozijas līdzekli un aizsegt ar remonta sastāvu</t>
  </si>
  <si>
    <t>Jumtiņa atjaunošana no apakšās</t>
  </si>
  <si>
    <t>Ieejas jumtiņa dzelzsbetona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</si>
  <si>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</si>
  <si>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</si>
  <si>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</si>
  <si>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</si>
  <si>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</si>
  <si>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</si>
  <si>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</si>
  <si>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</si>
  <si>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</si>
  <si>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</si>
  <si>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</si>
  <si>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</si>
  <si>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</si>
  <si>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</si>
  <si>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Jumta seguma ieklāšana jumtiņam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</si>
  <si>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</si>
  <si>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</si>
  <si>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</si>
  <si>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</si>
  <si>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</si>
  <si>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</si>
  <si>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</si>
  <si>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 xml:space="preserve">Tiešās izmaksas kopā, t. sk. darba devēja sociālais nodoklis 23.59% </t>
  </si>
  <si>
    <t>Esošā jumta seguma un pieslēguma vietas demontāža, azbesta saturoša materiāla utilizācija</t>
  </si>
  <si>
    <t>Bēniņu attīrīšana no gružiem</t>
  </si>
  <si>
    <t>Bēniņu lūkas demontāža</t>
  </si>
  <si>
    <t>gab</t>
  </si>
  <si>
    <t>Esošās lietus ūdens sistēmas demontāža</t>
  </si>
  <si>
    <t>Televīzijas antenu sakārtošana uz ēkas jumta un fasādes, pēc nepieicešamības demontējot tos</t>
  </si>
  <si>
    <t xml:space="preserve">Materiālu celšana uz un no ēkas </t>
  </si>
  <si>
    <t>obj.</t>
  </si>
  <si>
    <t>Jumta seguma atjaunošana</t>
  </si>
  <si>
    <t>Esošo jumta koka nesošo elementu revīzija</t>
  </si>
  <si>
    <t>kompl.</t>
  </si>
  <si>
    <t>Esošo jumta koka spāru līdzināšana, ierīkojot garenlatojumu virs spārēm</t>
  </si>
  <si>
    <t>m3</t>
  </si>
  <si>
    <t>impregnēts kokmateriāls (vai ekvivalents)</t>
  </si>
  <si>
    <t>stiprinājuma elementi</t>
  </si>
  <si>
    <t>Antikondensāta plēves ieklāšana</t>
  </si>
  <si>
    <t>antikondensāta plēve (vai ekvivalents)</t>
  </si>
  <si>
    <t>Koka latojuma ierīkošana spāru garenvirzienā antikondensāta plēves stiprināšanai</t>
  </si>
  <si>
    <t>impregnēts kokmateriāls 30x50mm (vai ekvivalents)</t>
  </si>
  <si>
    <t>Koka latojuma klāja ierīkošana šķērsvirzienā spāru</t>
  </si>
  <si>
    <t>impregnēts kokmateriāls 32x100mm s=300mm (vai ekvivalents)</t>
  </si>
  <si>
    <t>Metāla jumta seguma ieklāšana ieskaitot pieslēguma elementu ierīkošanu</t>
  </si>
  <si>
    <t>metāla jumta segums Ruukki Monterrey ar PE pārklājumu (vai ekvivalents) ieskaitot pieslēgumus</t>
  </si>
  <si>
    <t>Jumta lūku izbūve</t>
  </si>
  <si>
    <t>Jumta skārda lāseņu elementu ierīkošana</t>
  </si>
  <si>
    <t>Jumta dzegas apmetuma labošana, pēc nepieciešamības demontēt esošo bojātu apmetumu un veidot jaunu apmetuma kārtu</t>
  </si>
  <si>
    <t>Jumta skārda lāseņu elementu ierīkošana dzegas daļai atsevišķās vietās</t>
  </si>
  <si>
    <t>Jumta sniega barjera izbūve</t>
  </si>
  <si>
    <t>Jumta korē visā garumā ierīko horizontālus stieņus (troses) drošības ierīču stiprināšanai</t>
  </si>
  <si>
    <t>Lietus ūdens novadīšanas sistēma</t>
  </si>
  <si>
    <t>Lietus ūdens notekreņu izbūve jumtam</t>
  </si>
  <si>
    <t>skārds ar PE pārklājumu, apaļa šķērsgriezuma notekrene D125 (vai ekvivalents)</t>
  </si>
  <si>
    <t>stiprinājumi, palīgmateriāli</t>
  </si>
  <si>
    <t>Lietus ūdens notekcauruļu izbūve jumtam</t>
  </si>
  <si>
    <t>skārds ar PE pārklājumu, apaļa šķērsgriezuma notekcaurule D100</t>
  </si>
  <si>
    <t>Pēdējā stāva pārseguma siltināšana</t>
  </si>
  <si>
    <t>Koka siju karkasa izbūve laipām</t>
  </si>
  <si>
    <t>palīgmateriāli (skrūves u.c.)</t>
  </si>
  <si>
    <t>Bēniņos iebūvēt beramo akmens vati h=300mm</t>
  </si>
  <si>
    <t>beramā akmens vate 300 mm (λ=0,041 W/(mK) vai ekvivalents</t>
  </si>
  <si>
    <t>Bēniņos izbūvēt dēļu laipas virs siltumizolācijas (d=30mm)</t>
  </si>
  <si>
    <t>Dažādi darbi</t>
  </si>
  <si>
    <t>Bēniņu lūkas EI30 U≤1.6 W/(m2*K) (vai ekvivalents) iebūve ieskaitot apdares darbus</t>
  </si>
  <si>
    <t>Esošas evakuācijas metāla kāpnes konstrukcijas atjaunošana, konstrukcijas attīrīšana no korozijas, apstrāde ar grunts un krāsošana divās kārtās</t>
  </si>
  <si>
    <t>Jumta atjaunošana</t>
  </si>
  <si>
    <t>impregnēts kokmateriāls 50x100, 50x200 mm (vai ekvivalents)</t>
  </si>
  <si>
    <t>impregnēts kokmateriāls 30x100 mm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</si>
  <si>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</si>
  <si>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</si>
  <si>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</si>
  <si>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</si>
  <si>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 (kabeļu demontāža/atvīrzīšana no fasādes)</t>
  </si>
  <si>
    <t>Cokola un fasādes virsmas mazgāšana ar augstspiediena mazgātāju (kur konstatēts pelējums)</t>
  </si>
  <si>
    <t>Cokola un fasādes virsmas apstrādāšana pret mikroorganismiem ar Baumit SanierLosung saskaņā ar ražotāja norādījumiem (vai ekvivalents)</t>
  </si>
  <si>
    <t>Esošā mūra demontāža saskaņā ar AR-2 norādēm</t>
  </si>
  <si>
    <t>Esošā skārda elementa demontāža pa ēkas perimetru</t>
  </si>
  <si>
    <t>Ķieģeļu virsmas labošana, atslāņojošo ķieģeļu demontāža, virsmas attīrīšana, gruntēšana un izlīdzināšana, izveidojot apmetuma kārtu, tajā iestrādājot ribicas sietu ar acs izmēriem apmēram 10 x 10 cm (īpaši bojātās vietās pielietot rabicas sietu divāks kārtās)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</si>
  <si>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</si>
  <si>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</si>
  <si>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</si>
  <si>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</si>
  <si>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</si>
  <si>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Mūrēšanas darbi</t>
  </si>
  <si>
    <t>Pagraba logu ailas atvērumu aizmūrēšana no gāzbetona blokiem cokola biezumā saskaņā ar AR-2</t>
  </si>
  <si>
    <t xml:space="preserve"> m2</t>
  </si>
  <si>
    <t>gāzbetona bloki (vai ekvivalents)</t>
  </si>
  <si>
    <t>gāzbetona līme (vai ekvivalents)</t>
  </si>
  <si>
    <t>armatūra A-III, ø 8mm (vai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</si>
  <si>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</si>
  <si>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</si>
  <si>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</si>
  <si>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(λd=0,038 W/m*K) 100mm vai ekvivalents</t>
  </si>
  <si>
    <t>līmjava Baumit BituFix 2K (Baumit vai ekvivalents)</t>
  </si>
  <si>
    <t>palīgmateriāli (dībeļi u.c.)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</si>
  <si>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</si>
  <si>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</si>
  <si>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</si>
  <si>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</si>
  <si>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</si>
  <si>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</si>
  <si>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</si>
  <si>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virsmas siltināšana ar fasādes siltumizolācijas plātnēm b=150mm uz līmjavas kārtas, papildus stiprinot ar dībeļiem</t>
  </si>
  <si>
    <t>akmens vate (λd=0,036 W/m*K) 150mm (vai ekvivalents)</t>
  </si>
  <si>
    <t xml:space="preserve"> līmjava Baumit ProContact (Baumit vai ekvivalents)</t>
  </si>
  <si>
    <t>Virs jumtiņa 500mm augstumā ārsienas virsmas siltināšana ar fasādes siltumizolācijas plātnēm b=150mm uz līmjavas kārtas, papildus stiprinot ar dībeļiem</t>
  </si>
  <si>
    <t>putupolistirols (λd=0,036 W/m*K) 150mm (vai ekvivalents)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</si>
  <si>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</si>
  <si>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</si>
  <si>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</si>
  <si>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</si>
  <si>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</si>
  <si>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Logu un durvju aiļu malu apdare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</si>
  <si>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</si>
  <si>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</si>
  <si>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</si>
  <si>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</si>
  <si>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</si>
  <si>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</si>
  <si>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drenējoša smilts (filtrācijas koef.&gt;1m/dnn) (vai ekvivalents)</t>
  </si>
  <si>
    <t>Aizbērt tranšeju ap pamatiem ar dolomīta šķembām 150 mm biezumā, tās blīvējot</t>
  </si>
  <si>
    <t>dolomīta šķembas (fr.16-45 mm) 150 mm (vai ekvivalents)</t>
  </si>
  <si>
    <t>Aizbērt tranšeju ap pamatiem ar drenējoša smilts (filtrācijas koef.&gt;1m/dnn) 50 mm biezumā, tās blīvējot</t>
  </si>
  <si>
    <t>drenējoša smilts (filtrācijas koef.&gt;1m/dnn) 50 mm (vai ekvivalents)</t>
  </si>
  <si>
    <t>Bruģakmens apamales izveide</t>
  </si>
  <si>
    <t>bruģakmens 60 mm (vai ekvivalents)</t>
  </si>
  <si>
    <t>Betona ietvju apmales izbūve uz betons sagataves kārtas</t>
  </si>
  <si>
    <t>betons C8/10 (vai ekvivalents)</t>
  </si>
  <si>
    <t>betona ietvju apmale BR.100.20.8 (vai ekvivalents)</t>
  </si>
  <si>
    <t>Pagraba ventilācijas restes R-1 (600x1000mm) montāža</t>
  </si>
  <si>
    <t>Fasādes ventilācijas restes R-2 (400x400mm) montāža</t>
  </si>
  <si>
    <t>Iesegt ar dekoratīvo skārdu ārējās palodzes</t>
  </si>
  <si>
    <t>Iesegt ar dekoratīvo skārdu fasādes izbīdījumus analoģiski esošai situācijai</t>
  </si>
  <si>
    <t>Ieejas mezgla sienas elementu atjaunošana</t>
  </si>
  <si>
    <t>Fasādes sakārtošana (karoga kāta turētāja, mājas Nr. u.c.)</t>
  </si>
  <si>
    <t>Siltināšanas un apdares darbi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</si>
  <si>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</si>
  <si>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</si>
  <si>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</si>
  <si>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</si>
  <si>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</si>
  <si>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(λd=0,038 W/m*K) 100mm vai ekvivalents</t>
  </si>
  <si>
    <t>Siltinājuma armēšana ar stikla šķiedras sietu</t>
  </si>
  <si>
    <t>Pagraba griestu atjaunošanas darbi</t>
  </si>
  <si>
    <t>Esošo logu demontāža</t>
  </si>
  <si>
    <t>Esošo pagraba logu/restes, aizšuvumu demontāža</t>
  </si>
  <si>
    <t>Skārda palodžu elementu demontāža visai ēkai</t>
  </si>
  <si>
    <t>Logu montāža</t>
  </si>
  <si>
    <t>PVC logu bloku montāža dzīvokļos veramus, atgāžamus, saglabājot rūtojumu, toņus skatīt AR specifikācijā</t>
  </si>
  <si>
    <t>gb</t>
  </si>
  <si>
    <t>PVC konstrukcijas logi L-1* (1120x1870mm) U=1,1 W/(m²K) (vai ekvivalents)</t>
  </si>
  <si>
    <t>PVC konstrukcijas logi L-3 (550x1870) U=1,1 W/(m²K) (vai ekvivalents)</t>
  </si>
  <si>
    <t>PVC konstrukcijas logi L-5 (1120x1870) U=1,1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</si>
  <si>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</si>
  <si>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</si>
  <si>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</si>
  <si>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</t>
  </si>
  <si>
    <t>stiprinājuma elemetni (silikons, skrūves, celtniecības putas, putuplasts)</t>
  </si>
  <si>
    <t>Sānu virsmu apdare ap logiem no iekšpuses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</si>
  <si>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</si>
  <si>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</si>
  <si>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</si>
  <si>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un durvju maiņa</t>
  </si>
  <si>
    <t>līme ģipškartonam KNAUF Perflix (vai ekvivalents)</t>
  </si>
  <si>
    <t>Sakret LH Universālā špakteļtepe (vai ekvivalents)</t>
  </si>
  <si>
    <t>ģipšk/loksne GKB 12.5 mm (vai ekvivalents)</t>
  </si>
  <si>
    <t>Logu un durvju nosegšana ar plēvi un aplīmēšana</t>
  </si>
  <si>
    <t>Esošo sienu un griestu tīrīšana un mazgāšana</t>
  </si>
  <si>
    <t>Kāpņu telpas remonts</t>
  </si>
  <si>
    <t>Esošo plaisu aizdare kāpņu telpā atbilstoši ražotāja sistēmai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</si>
  <si>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</si>
  <si>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</si>
  <si>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</si>
  <si>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</si>
  <si>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</si>
  <si>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</si>
  <si>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</si>
  <si>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Esošās ventilācijas šahtas ķiegēļu mūra demontāža līdz jumta segumam</t>
  </si>
  <si>
    <t>Ventilācijas izbūve</t>
  </si>
  <si>
    <t>Dabīgās ventilācijas kanālu tīrīšana, un vilkmes pārbaude ar atzinumu</t>
  </si>
  <si>
    <t>Ventilācijas izvadu pārmūrēšana</t>
  </si>
  <si>
    <t>pilnie apdares ķieģeļi paredzēti skursteņa virsjumta daļas mūrēšanai (vai ekvivalents)</t>
  </si>
  <si>
    <t>mūrjava</t>
  </si>
  <si>
    <t>Ventilācijas izvadu apmētuma kārtas atjaunošana no bēniņu puses vietās, kur tas ir bojāts</t>
  </si>
  <si>
    <t>apmetuma java</t>
  </si>
  <si>
    <t>Dabīgās ventilācijas izvadu aprīkošana ar pasīvās ventilācijas deflektoriem</t>
  </si>
  <si>
    <t>Dabīgās ventilācijas pieplūdes sistēmas VENTSYS uzstādīšana (vai ekvivalents)</t>
  </si>
  <si>
    <t>Ventilācijas atjaunošanas darbi</t>
  </si>
  <si>
    <t>Esošās ūdensapgādes sistēmas demontāža</t>
  </si>
  <si>
    <t>Esošās sadzīves kanalizācijas sistēmas demontāža</t>
  </si>
  <si>
    <t>Ūdensapgādes sistēma</t>
  </si>
  <si>
    <t>PPR caurule ar šķiedru ūdenim 20x3.4 (vai ekvivalents)</t>
  </si>
  <si>
    <t>PPR caurule ar šķiedru ūdenim, 25x4.2 (vai ekvivalents)</t>
  </si>
  <si>
    <t>PPR caurule ar šķiedru ūdenim 32x5.4 (vai ekvivalents)</t>
  </si>
  <si>
    <t>PPR caurule ar šķiedru ūdenim 40x6.7 (vai ekvivalents)</t>
  </si>
  <si>
    <t>PPR T-gabals ar šķiedru ūdenim 25/25/20 (vai ekvivalents)</t>
  </si>
  <si>
    <t>PPR X-gabals ar šķiedru ūdenim 20/20 (vai ekvivalents)</t>
  </si>
  <si>
    <t>PPR X-gabals ar šķiedru ūdenim 25/25/20/20 (vai ekvivalents)</t>
  </si>
  <si>
    <t>PPR X-gabals ar šķiedru ūdenim 32/32/20/20 (vai ekvivalents)</t>
  </si>
  <si>
    <t>PPR pāreja 25/20 (vai ekvivalents)</t>
  </si>
  <si>
    <t>PPR pāreja 32/25 (vai ekvivalents)</t>
  </si>
  <si>
    <t>PPR pāreja 40/32 (vai ekvivalents)</t>
  </si>
  <si>
    <t>Lodveida ventilis t=110˚; P=8 bar, Dn15 (vai ekvivalents)</t>
  </si>
  <si>
    <t>Lodveida ventilis t=110˚; P=8 bar DN20 (vai ekvivalents)</t>
  </si>
  <si>
    <t>Lodveida ventilis t=110˚; P=8 bar DN25 (vai ekvivalents)</t>
  </si>
  <si>
    <t>Lodveida ventilis t=110˚; P=8 bar DN32 (vai ekvivalents)</t>
  </si>
  <si>
    <t>Balansēšanas ventilis t=110˚; P=8 bar, Dn15 (vai ekvivalents)</t>
  </si>
  <si>
    <t>Izlaides vārsts t=110˚; P=8 bar ar gala vāku, Dn15 (vai ekvivalents)</t>
  </si>
  <si>
    <t>Kaučuka izolācija - pretkondensāta aukstam ūdenim 22/9mm K-FLEX EC (vai ekvivalents)</t>
  </si>
  <si>
    <t>Kaučuka izolācija-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</si>
  <si>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</si>
  <si>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</si>
  <si>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</si>
  <si>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</si>
  <si>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</si>
  <si>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Dvieļu žāvētājs U veida D25-700-500 (vai ekvivalents)</t>
  </si>
  <si>
    <t>Pievienojums ūdens ievadam</t>
  </si>
  <si>
    <t>Armatūra un veidgabali</t>
  </si>
  <si>
    <t>Kanalizācijas sistēma K1</t>
  </si>
  <si>
    <t>Kanalizācijas caurule PP DN110 (vai ekvivalents)</t>
  </si>
  <si>
    <t>Līkums PP DN110 (vai ekvivalents)</t>
  </si>
  <si>
    <t>Trejgabals PP 110/110 (vai ekvivalents)</t>
  </si>
  <si>
    <t>X-gabals PP DN110/110 (vai ekvivalents)</t>
  </si>
  <si>
    <t>Revīzija PP DN110 (vai ekvivalents)</t>
  </si>
  <si>
    <t>Alucoat izolācija trokšņa slāpēšanai PAROC 110/30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</si>
  <si>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</si>
  <si>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</si>
  <si>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</si>
  <si>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</si>
  <si>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</si>
  <si>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</si>
  <si>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</si>
  <si>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</si>
  <si>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</si>
  <si>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</si>
  <si>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</si>
  <si>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</si>
  <si>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</si>
  <si>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palaišana</t>
  </si>
  <si>
    <t>obj</t>
  </si>
  <si>
    <t>Armatūras marķēšana</t>
  </si>
  <si>
    <t>Izpildshēmas sagatavošana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</si>
  <si>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</si>
  <si>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25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</si>
  <si>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32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</si>
  <si>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40 (vai ekvivalents)</t>
    </r>
  </si>
  <si>
    <t>PPR T-gabals ar šķiedru ūdenim 20/20 (vai ekvivalents)</t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</si>
  <si>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20/20/25 (vai ekvivalents)</t>
    </r>
  </si>
  <si>
    <t>PPR T-gabals ar šķiedru ūdenim 32/32/25 (vai ekvivalents)</t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</si>
  <si>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40/40/32 (vai ekvivalents)</t>
    </r>
  </si>
  <si>
    <t>Ūdensapgādes un kanalizācijas sistēmas atjaunošana</t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</si>
  <si>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</si>
  <si>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</si>
  <si>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</si>
  <si>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</si>
  <si>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</si>
  <si>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</si>
  <si>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</si>
  <si>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presējams līkums 90, Dn15 (vai ekvivalents)</t>
  </si>
  <si>
    <t>Tērauda presējams līkums 90, Dn18 (vai ekvivalents)</t>
  </si>
  <si>
    <t>Tērauda presējams līkums 90, Dn22 (vai ekvivalents)</t>
  </si>
  <si>
    <t>Tērauda presējams T-gabals 90, Dn 15/15 (vai ekvivalents)</t>
  </si>
  <si>
    <t>Tērauda presējams T-gabals 90, Dn 18/18/15 (vai ekvivalents)</t>
  </si>
  <si>
    <t>Tērauda presējams T-gabals 90, Dn 18/18 (vai ekvivalents)</t>
  </si>
  <si>
    <t>Tērauda presējams T-gabals 90, Dn 22/22 (vai ekvivalents)</t>
  </si>
  <si>
    <t>Tērauda presējams T-gabals 90, Dn 28/28/15 (vai ekvivalents)</t>
  </si>
  <si>
    <t>Tērauda presējams T-gabals 90, Dn 28/28/22 (vai ekvivalents)</t>
  </si>
  <si>
    <t>Tērauda presējams T-gabals 90, Dn 28/28/35 (vai ekvivalents)</t>
  </si>
  <si>
    <t>Tērauda presējams X-gabals, Dn 15/15/18/18 (vai ekvivalents)</t>
  </si>
  <si>
    <t>Tērauda presējams X-gabals, Dn 22/22/35/35 (vai ekvivalents)</t>
  </si>
  <si>
    <t>Tērauda presējama pāreja, Dn 18/15 (vai ekvivalents)</t>
  </si>
  <si>
    <t>Tērauda presējama pāreja, Dn 22/15 (vai ekvivalents)</t>
  </si>
  <si>
    <t>Tērauda presējama pāreja, Dn 28/18 (vai ekvivalents)</t>
  </si>
  <si>
    <t>Tērauda presējama pāreja, Dn 28/22 (vai ekvivalents)</t>
  </si>
  <si>
    <t>Tērauda radiators Purmo Compact C11-400-1000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</si>
  <si>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</si>
  <si>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</si>
  <si>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C22-400-1000 ar sienas stiprinājumiem un atgaisotāju (vai ekvivalents)</t>
  </si>
  <si>
    <t>Tērauda radiators Purmo Compact C22-400-1100 ar sienas stiprinājumiem un atgaisotāju (vai ekvivalents)</t>
  </si>
  <si>
    <t>Tērauda radiators Purmo Compact C22-400-600 ar sienas stiprinājumiem un atgaisotāju (vai ekvivalents)</t>
  </si>
  <si>
    <t>Tērauda radiators Purmo Compact C22-400-700 ar sienas stiprinājumiem un atgaisotāju (vai ekvivalents)</t>
  </si>
  <si>
    <t>Tērauda radiators Purmo Compact C22-400-800 ar sienas stiprinājumiem un atgaisotāju (vai ekvivalents)</t>
  </si>
  <si>
    <t>Radiatora termogalva ar vārstu komplekts Danfos RA-DV Dn15, RA 2000 ar tempratūras ierobežojumu +16 °C (vai ekvivalents)</t>
  </si>
  <si>
    <t>Radiatora noslēgvārsts ar priekšiestādījumu RLV Dn15 Danfos (vai ekvivalents)</t>
  </si>
  <si>
    <t>Lodveida ventilis t=110˚; P=8 bar, Dn20 (vai ekvivalents)</t>
  </si>
  <si>
    <t>Lodveida ventilis t=110˚; P=8 bar, Dn32 (vai ekvivalents)</t>
  </si>
  <si>
    <t>Izlaides ventilis ar gala vāku, Dn15 (vai ekvivalents)</t>
  </si>
  <si>
    <t>Automātiskais atgaisotājs ar noslēgventili t=110˚; P=8 bar Dn15 (vai ekvivalents)</t>
  </si>
  <si>
    <t>Akmensvates izolācijas čaula, ar alum. atstarojošo slāni; b=50mm PAROC Hvac Section AluCoat T 18/50 (λD=0,045 W/m*K) (vai ekvivalents)</t>
  </si>
  <si>
    <t>Siltumizolācijas fasondaļas</t>
  </si>
  <si>
    <t>PVC pārklājums</t>
  </si>
  <si>
    <t>Montāžas komplekts ieskaitot ugunsdrošības risinājumus</t>
  </si>
  <si>
    <t>Apkures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</si>
  <si>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</si>
  <si>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 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</si>
  <si>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</si>
  <si>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</si>
  <si>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</si>
  <si>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</si>
  <si>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</si>
  <si>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</si>
  <si>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Kabeļu komutācijas sadalnes demontāža (piem., KS tipa)</t>
  </si>
  <si>
    <t>gab.</t>
  </si>
  <si>
    <t>Uzskaites sadalnes vairākiem elektroenerģijas skaitītājiem un kabeļu komutācijas sekciju demontāža (piem., A-N-DUS-III-(P)-39B tipa)</t>
  </si>
  <si>
    <t>Individuālās uzskaites sadalnes ar vienu skaitītāju demontāža (piem., E-N-LU-I-3/16)</t>
  </si>
  <si>
    <t>Darbu izmaksas</t>
  </si>
  <si>
    <t>Tranšejas rakšana un aizbēršana viena līdz divu kabeļu (caurules) gūldīšanai 0.7m dziļumā</t>
  </si>
  <si>
    <t>Tranšeja - bedre kabeļa vai citu apakšzemes komunikāciju apsekošanai (šurfēšana)</t>
  </si>
  <si>
    <t>ZS kabeļa līdz 35 mm2 ievēršana caurulē (vai ekvivalents)</t>
  </si>
  <si>
    <t>ZS plastmasas izolācijas kabeļa līdz 35 mm2 gala apdare (vai ekvivalents)</t>
  </si>
  <si>
    <t>ZS plastmasas izolācijas kabeļa no 50 līdz 150 mm2  gala apdare (vai ekvivalents)</t>
  </si>
  <si>
    <t>Kabeļu aizsargcaurules d=līdz 110 mm ieguldīšana gatavā tranšejā, šahtā</t>
  </si>
  <si>
    <t>ZS plastmasas izolācijas kabeļa no 50 līdz 150 mm2  savienošanas uzmavas montāža (vai ekvivalents)</t>
  </si>
  <si>
    <t>Kabeļu komutācijas sadalnes montāža (piem., KS tipa) (vai ekvivalents)</t>
  </si>
  <si>
    <t>Daudzdzīvokļu uzskaites sadalnes vairākiem elektroenerģijas skaitītājiem montāža uz vertikālas virsmas (piem., A-N-DUS-III-(P)-39B tipa) (vai ekvivalents)</t>
  </si>
  <si>
    <t>Elektroenerģijas ievada uzskaites sadalnes līdz diviem skaitītājiem montāža uz vertikālas virsmas (piem., E-N-LU-I-3/16 tipa) (vai ekvivalents)</t>
  </si>
  <si>
    <t>Vertikālā zemētāja dziļumā līdz 5 m montāža</t>
  </si>
  <si>
    <t>Sadalnes montāža uz pagaidu kronšteiniem būvniecības laikā</t>
  </si>
  <si>
    <t xml:space="preserve">Citi darbi </t>
  </si>
  <si>
    <t>EPL vai sarkanās līnijas nospraušana</t>
  </si>
  <si>
    <t>km</t>
  </si>
  <si>
    <t>Rakšanas atļaujas saņemšana</t>
  </si>
  <si>
    <t>objekts</t>
  </si>
  <si>
    <t>EPL digitālā uzmērīšana</t>
  </si>
  <si>
    <t>Cita rakstura Darbi kas nav iekļauti sarakstā</t>
  </si>
  <si>
    <t>c.st.</t>
  </si>
  <si>
    <t>Teritorijas labiekārtošana</t>
  </si>
  <si>
    <t>Materiālu izmaksas</t>
  </si>
  <si>
    <t>Kabelis 1kV četrdzīslu Al 4x95 (vai ekvivalents)</t>
  </si>
  <si>
    <t>Kabelis 1kV četrdzīslu Al 4x35 (vai ekvivalents)</t>
  </si>
  <si>
    <t>Savienošanas uzmava 1kV četrdzīslu kabelim (vai ekvivalents)</t>
  </si>
  <si>
    <t>Papildaprīkojums un rezerves daļas kabeļiem</t>
  </si>
  <si>
    <t>Gala apdare (g/a) četrdzīslu kabelim 16-70 mm2 (EPKT-0047) (vai ekvivalents)</t>
  </si>
  <si>
    <t>Gala apdare (g/a) četrdzīslu kabelim 16-70 mm2 (EPKT-0031) (vai ekvivalents)</t>
  </si>
  <si>
    <t>Caurule, gofrēta 450N, d=110 (tai skaitā sadalnes ievados) (vai ekvivalents)</t>
  </si>
  <si>
    <t>Aizsargs kabelim d&gt;40mm (4x70mm2) (Stiprināms pie ēkas sienas) (vai ekvivalents)</t>
  </si>
  <si>
    <t>Kabeļa marķējums (birka) 50x100 mm (vai ekvivalents)</t>
  </si>
  <si>
    <t>Signāllenta kabeļlīnijai, platums 80 mm</t>
  </si>
  <si>
    <t>Keramzīts sadalietaisēm</t>
  </si>
  <si>
    <t>l.</t>
  </si>
  <si>
    <t>Zemētājvads Cu (izvadiem, savienošanai) d=16 mm, daudzdzīslu vadītājs (vai ekvivalents)</t>
  </si>
  <si>
    <t>Kabeļu kurpe 1kV presējama 16mm2 (vai ekvivalents)</t>
  </si>
  <si>
    <t>Elektrods zemējuma, cinkots tērauds ar iespēju pagarināt, d=16 mm, 1.5m (vai ekvivalents)</t>
  </si>
  <si>
    <t>Detaļa elektroda d=16 mm pagarināšanai, cinkota (vai ekvivalents)</t>
  </si>
  <si>
    <t>Elektroda uzgalis, iesišanai zemē</t>
  </si>
  <si>
    <t>Zemējuma stieple, cinkota d=8 mm (vai ekvivalents)</t>
  </si>
  <si>
    <t>Spaile zemējuma, universāla, cinkotam metālam, zemējuma elektroda d=20 mm savienošanai ar stiepli d=8-10 mm vai plakandzelzi 4x40 mm (vai ekvivalents)</t>
  </si>
  <si>
    <t>Papildaprīkojums un rezerves daļas marķējumiem un apzīmējumiem</t>
  </si>
  <si>
    <t>Lenta zemējuma kontūra savienojumu hermetizācijai</t>
  </si>
  <si>
    <t>Uzskaites sadalnes distances kronšteins KS-2 (50 mm) sadalnes uzstādīšanai pie sienas – komplekts (200mm garšs) (vai ekvivalents)</t>
  </si>
  <si>
    <t>Kronšteins sadalnes novietošanai uz zemes (individuāli izgatavots) (uz būvniecības laiku)</t>
  </si>
  <si>
    <r>
      <t>Grants 0/3,m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(vai ekvivalents)</t>
    </r>
  </si>
  <si>
    <r>
      <t>Grants 4/8,m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(vai ekvivalents)</t>
    </r>
  </si>
  <si>
    <t>Zibensaizsardzības izbūves darbi</t>
  </si>
  <si>
    <t>Piezīme: virsizdevumos iekļauti papildu izmaksas, kuras saistītas ar būvlaukuma iekārtošanu, uzturēšanu, būvdarbu organizēšanu</t>
  </si>
  <si>
    <t>Tāme sastādīta</t>
  </si>
  <si>
    <t>Logu un durvju aiļu malu siltināšana ar 30 mm (vai iespējamajā biezumā) putupolistirolu uz līmjavas kārtas</t>
  </si>
  <si>
    <t>putupolistirols (λd=0,038 W/m*K) 30mm (vai ekvivalents)</t>
  </si>
  <si>
    <t>siets Rabica Zn 0.65mm 10x10mm (vai ekvivalents)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</si>
</sst>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vertical="top" wrapText="1"/>
    </xf>
    <xf numFmtId="0" fontId="11" fillId="0" borderId="0" xfId="0" applyFont="1"/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</cellXfs>
  <cellStyles count="5">
    <cellStyle name="Comma 2" xfId="4" xr:uid="{B3396F61-4401-4FD3-AB59-7302A35749AB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8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workbookViewId="0"/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6" t="s">
        <v>1</v>
      </c>
      <c r="C4" s="10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7" t="s">
        <v>3</v>
      </c>
      <c r="C8" s="107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22.5" x14ac:dyDescent="0.2">
      <c r="A13" s="4" t="s">
        <v>5</v>
      </c>
      <c r="B13" s="78" t="s">
        <v>55</v>
      </c>
      <c r="C13" s="78"/>
    </row>
    <row r="14" spans="1:3" ht="22.5" x14ac:dyDescent="0.2">
      <c r="A14" s="4" t="s">
        <v>6</v>
      </c>
      <c r="B14" s="78" t="s">
        <v>56</v>
      </c>
      <c r="C14" s="78"/>
    </row>
    <row r="15" spans="1:3" x14ac:dyDescent="0.2">
      <c r="A15" s="4" t="s">
        <v>7</v>
      </c>
      <c r="B15" s="77" t="s">
        <v>57</v>
      </c>
      <c r="C15" s="77"/>
    </row>
    <row r="16" spans="1:3" x14ac:dyDescent="0.2">
      <c r="A16" s="4" t="s">
        <v>8</v>
      </c>
      <c r="B16" s="76"/>
      <c r="C16" s="7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0">
        <v>1</v>
      </c>
      <c r="B19" s="94" t="s">
        <v>56</v>
      </c>
      <c r="C19" s="9">
        <f>'Kops a'!E29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2" thickBot="1" x14ac:dyDescent="0.25">
      <c r="A25" s="84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8" t="s">
        <v>13</v>
      </c>
      <c r="B28" s="109"/>
      <c r="C28" s="16">
        <f>ROUND(C26*21%,2)</f>
        <v>0</v>
      </c>
    </row>
    <row r="31" spans="1:3" x14ac:dyDescent="0.2">
      <c r="A31" s="1" t="s">
        <v>14</v>
      </c>
      <c r="B31" s="110"/>
      <c r="C31" s="110"/>
    </row>
    <row r="32" spans="1:3" x14ac:dyDescent="0.2">
      <c r="B32" s="105" t="s">
        <v>15</v>
      </c>
      <c r="C32" s="105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423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83" priority="9" operator="equal">
      <formula>0</formula>
    </cfRule>
  </conditionalFormatting>
  <conditionalFormatting sqref="B13:B16">
    <cfRule type="cellIs" dxfId="182" priority="8" operator="equal">
      <formula>0</formula>
    </cfRule>
  </conditionalFormatting>
  <conditionalFormatting sqref="B19">
    <cfRule type="cellIs" dxfId="181" priority="7" operator="equal">
      <formula>0</formula>
    </cfRule>
  </conditionalFormatting>
  <conditionalFormatting sqref="B34">
    <cfRule type="cellIs" dxfId="180" priority="5" operator="equal">
      <formula>0</formula>
    </cfRule>
  </conditionalFormatting>
  <conditionalFormatting sqref="B31:C31">
    <cfRule type="cellIs" dxfId="179" priority="3" operator="equal">
      <formula>0</formula>
    </cfRule>
  </conditionalFormatting>
  <conditionalFormatting sqref="A19">
    <cfRule type="cellIs" dxfId="178" priority="2" operator="equal">
      <formula>0</formula>
    </cfRule>
  </conditionalFormatting>
  <conditionalFormatting sqref="A36">
    <cfRule type="containsText" dxfId="17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workbookViewId="0"/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7"/>
      <c r="H1" s="107"/>
      <c r="I1" s="107"/>
    </row>
    <row r="2" spans="1:9" x14ac:dyDescent="0.2">
      <c r="A2" s="151" t="s">
        <v>16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2" t="s">
        <v>17</v>
      </c>
      <c r="D4" s="152"/>
      <c r="E4" s="152"/>
      <c r="F4" s="152"/>
      <c r="G4" s="152"/>
      <c r="H4" s="152"/>
      <c r="I4" s="152"/>
    </row>
    <row r="5" spans="1:9" ht="11.25" customHeight="1" x14ac:dyDescent="0.2">
      <c r="A5" s="86"/>
      <c r="B5" s="86"/>
      <c r="C5" s="154" t="s">
        <v>52</v>
      </c>
      <c r="D5" s="154"/>
      <c r="E5" s="154"/>
      <c r="F5" s="154"/>
      <c r="G5" s="154"/>
      <c r="H5" s="154"/>
      <c r="I5" s="154"/>
    </row>
    <row r="6" spans="1:9" x14ac:dyDescent="0.2">
      <c r="A6" s="149" t="s">
        <v>18</v>
      </c>
      <c r="B6" s="149"/>
      <c r="C6" s="149"/>
      <c r="D6" s="153" t="str">
        <f>'Kopt a'!B13</f>
        <v>Daudzdzīvokļu dzīvojamās mājas vienkāršotas fasādes atjaunošana</v>
      </c>
      <c r="E6" s="153"/>
      <c r="F6" s="153"/>
      <c r="G6" s="153"/>
      <c r="H6" s="153"/>
      <c r="I6" s="153"/>
    </row>
    <row r="7" spans="1:9" ht="24.95" customHeight="1" x14ac:dyDescent="0.2">
      <c r="A7" s="149" t="s">
        <v>6</v>
      </c>
      <c r="B7" s="149"/>
      <c r="C7" s="149"/>
      <c r="D7" s="150" t="str">
        <f>'Kopt a'!B14</f>
        <v>Daudzdzīvokļu dzīvojamās mājas, Katoļu ielā 9, Jelgavā vienkāršotas fasādes atjaunošana</v>
      </c>
      <c r="E7" s="150"/>
      <c r="F7" s="150"/>
      <c r="G7" s="150"/>
      <c r="H7" s="150"/>
      <c r="I7" s="150"/>
    </row>
    <row r="8" spans="1:9" x14ac:dyDescent="0.2">
      <c r="A8" s="146" t="s">
        <v>19</v>
      </c>
      <c r="B8" s="146"/>
      <c r="C8" s="146"/>
      <c r="D8" s="147" t="str">
        <f>'Kopt a'!B15</f>
        <v>Katoļu iela 9, Jelgava</v>
      </c>
      <c r="E8" s="147"/>
      <c r="F8" s="147"/>
      <c r="G8" s="147"/>
      <c r="H8" s="147"/>
      <c r="I8" s="147"/>
    </row>
    <row r="9" spans="1:9" x14ac:dyDescent="0.2">
      <c r="A9" s="146" t="s">
        <v>20</v>
      </c>
      <c r="B9" s="146"/>
      <c r="C9" s="146"/>
      <c r="D9" s="147">
        <f>'Kopt a'!B16</f>
        <v>0</v>
      </c>
      <c r="E9" s="147"/>
      <c r="F9" s="147"/>
      <c r="G9" s="147"/>
      <c r="H9" s="147"/>
      <c r="I9" s="147"/>
    </row>
    <row r="10" spans="1:9" x14ac:dyDescent="0.2">
      <c r="C10" s="4" t="s">
        <v>21</v>
      </c>
      <c r="D10" s="148">
        <f>E29</f>
        <v>0</v>
      </c>
      <c r="E10" s="148"/>
      <c r="F10" s="79"/>
      <c r="G10" s="79"/>
      <c r="H10" s="79"/>
      <c r="I10" s="79"/>
    </row>
    <row r="11" spans="1:9" x14ac:dyDescent="0.2">
      <c r="C11" s="4" t="s">
        <v>22</v>
      </c>
      <c r="D11" s="148">
        <f>I25</f>
        <v>0</v>
      </c>
      <c r="E11" s="148"/>
      <c r="F11" s="79"/>
      <c r="G11" s="79"/>
      <c r="H11" s="79"/>
      <c r="I11" s="79"/>
    </row>
    <row r="12" spans="1:9" ht="12" thickBot="1" x14ac:dyDescent="0.25">
      <c r="F12" s="18"/>
      <c r="G12" s="18"/>
      <c r="H12" s="18"/>
      <c r="I12" s="18"/>
    </row>
    <row r="13" spans="1:9" x14ac:dyDescent="0.2">
      <c r="A13" s="130" t="s">
        <v>23</v>
      </c>
      <c r="B13" s="132" t="s">
        <v>24</v>
      </c>
      <c r="C13" s="134" t="s">
        <v>25</v>
      </c>
      <c r="D13" s="135"/>
      <c r="E13" s="138" t="s">
        <v>26</v>
      </c>
      <c r="F13" s="142" t="s">
        <v>27</v>
      </c>
      <c r="G13" s="143"/>
      <c r="H13" s="143"/>
      <c r="I13" s="144" t="s">
        <v>28</v>
      </c>
    </row>
    <row r="14" spans="1:9" ht="23.25" thickBot="1" x14ac:dyDescent="0.25">
      <c r="A14" s="131"/>
      <c r="B14" s="133"/>
      <c r="C14" s="136"/>
      <c r="D14" s="137"/>
      <c r="E14" s="139"/>
      <c r="F14" s="19" t="s">
        <v>29</v>
      </c>
      <c r="G14" s="20" t="s">
        <v>30</v>
      </c>
      <c r="H14" s="20" t="s">
        <v>31</v>
      </c>
      <c r="I14" s="145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40" t="str">
        <f>'1a'!C2:I2</f>
        <v>Ieejas mezgla atjaunošana</v>
      </c>
      <c r="D15" s="141"/>
      <c r="E15" s="60">
        <f>'1a'!P38</f>
        <v>0</v>
      </c>
      <c r="F15" s="55">
        <f>'1a'!M38</f>
        <v>0</v>
      </c>
      <c r="G15" s="56">
        <f>'1a'!N38</f>
        <v>0</v>
      </c>
      <c r="H15" s="56">
        <f>'1a'!O38</f>
        <v>0</v>
      </c>
      <c r="I15" s="57">
        <f>'1a'!L38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26" t="str">
        <f>'2a'!C2:I2</f>
        <v>Jumta atjaunošana</v>
      </c>
      <c r="D16" s="127"/>
      <c r="E16" s="61">
        <f>'2a'!P67</f>
        <v>0</v>
      </c>
      <c r="F16" s="46">
        <f>'2a'!M67</f>
        <v>0</v>
      </c>
      <c r="G16" s="58">
        <f>'2a'!N67</f>
        <v>0</v>
      </c>
      <c r="H16" s="58">
        <f>'2a'!O67</f>
        <v>0</v>
      </c>
      <c r="I16" s="59">
        <f>'2a'!L67</f>
        <v>0</v>
      </c>
    </row>
    <row r="17" spans="1:9" x14ac:dyDescent="0.2">
      <c r="A17" s="75">
        <f>IF(E17=0,0,IF(COUNTBLANK(E17)=1,0,COUNTA($E$15:E17)))</f>
        <v>0</v>
      </c>
      <c r="B17" s="25">
        <f t="shared" ref="B17:B24" si="0">IF(A17=0,0,CONCATENATE("Lt-",A17))</f>
        <v>0</v>
      </c>
      <c r="C17" s="126" t="str">
        <f>'3a'!C2:I2</f>
        <v>Siltināšanas un apdares darbi</v>
      </c>
      <c r="D17" s="127"/>
      <c r="E17" s="62">
        <f>'3a'!P114</f>
        <v>0</v>
      </c>
      <c r="F17" s="46">
        <f>'3a'!M114</f>
        <v>0</v>
      </c>
      <c r="G17" s="58">
        <f>'3a'!N114</f>
        <v>0</v>
      </c>
      <c r="H17" s="58">
        <f>'3a'!O114</f>
        <v>0</v>
      </c>
      <c r="I17" s="59">
        <f>'3a'!L114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26" t="str">
        <f>'4a'!C2:I2</f>
        <v>Pagraba griestu atjaunošanas darbi</v>
      </c>
      <c r="D18" s="127"/>
      <c r="E18" s="62">
        <f>'4a'!P27</f>
        <v>0</v>
      </c>
      <c r="F18" s="46">
        <f>'4a'!M27</f>
        <v>0</v>
      </c>
      <c r="G18" s="58">
        <f>'4a'!N27</f>
        <v>0</v>
      </c>
      <c r="H18" s="58">
        <f>'4a'!O27</f>
        <v>0</v>
      </c>
      <c r="I18" s="59">
        <f>'4a'!L27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26" t="str">
        <f>'5a'!C2:I2</f>
        <v>Logu un durvju maiņa</v>
      </c>
      <c r="D19" s="127"/>
      <c r="E19" s="62">
        <f>'5a'!P35</f>
        <v>0</v>
      </c>
      <c r="F19" s="46">
        <f>'5a'!M35</f>
        <v>0</v>
      </c>
      <c r="G19" s="58">
        <f>'5a'!N35</f>
        <v>0</v>
      </c>
      <c r="H19" s="58">
        <f>'5a'!O35</f>
        <v>0</v>
      </c>
      <c r="I19" s="59">
        <f>'5a'!L35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26" t="str">
        <f>'6a'!C2:I2</f>
        <v>Iekšējie apdares darbi</v>
      </c>
      <c r="D20" s="127"/>
      <c r="E20" s="62">
        <f>'6a'!P28</f>
        <v>0</v>
      </c>
      <c r="F20" s="46">
        <f>'6a'!M28</f>
        <v>0</v>
      </c>
      <c r="G20" s="58">
        <f>'6a'!N28</f>
        <v>0</v>
      </c>
      <c r="H20" s="58">
        <f>'6a'!O28</f>
        <v>0</v>
      </c>
      <c r="I20" s="59">
        <f>'6a'!L28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26" t="str">
        <f>'7a'!C2:I2</f>
        <v>Ventilācijas atjaunošanas darbi</v>
      </c>
      <c r="D21" s="127"/>
      <c r="E21" s="62">
        <f>'7a'!P28</f>
        <v>0</v>
      </c>
      <c r="F21" s="46">
        <f>'7a'!M28</f>
        <v>0</v>
      </c>
      <c r="G21" s="58">
        <f>'7a'!N28</f>
        <v>0</v>
      </c>
      <c r="H21" s="58">
        <f>'7a'!O28</f>
        <v>0</v>
      </c>
      <c r="I21" s="59">
        <f>'7a'!L28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26" t="str">
        <f>'8a'!C2:I2</f>
        <v>Ūdensapgādes un kanalizācijas sistēmas atjaunošana</v>
      </c>
      <c r="D22" s="127"/>
      <c r="E22" s="62">
        <f>'8a'!P75</f>
        <v>0</v>
      </c>
      <c r="F22" s="46">
        <f>'8a'!M75</f>
        <v>0</v>
      </c>
      <c r="G22" s="58">
        <f>'8a'!N75</f>
        <v>0</v>
      </c>
      <c r="H22" s="58">
        <f>'8a'!O75</f>
        <v>0</v>
      </c>
      <c r="I22" s="59">
        <f>'8a'!L75</f>
        <v>0</v>
      </c>
    </row>
    <row r="23" spans="1:9" x14ac:dyDescent="0.2">
      <c r="A23" s="75">
        <f>IF(E23=0,0,IF(COUNTBLANK(E23)=1,0,COUNTA($E$15:E23)))</f>
        <v>0</v>
      </c>
      <c r="B23" s="25">
        <f t="shared" si="0"/>
        <v>0</v>
      </c>
      <c r="C23" s="126" t="str">
        <f>'9a'!C2:I2</f>
        <v>Apkures sistēmas atjaunošana</v>
      </c>
      <c r="D23" s="127"/>
      <c r="E23" s="62">
        <f>'9a'!P74</f>
        <v>0</v>
      </c>
      <c r="F23" s="46">
        <f>'9a'!M74</f>
        <v>0</v>
      </c>
      <c r="G23" s="58">
        <f>'9a'!N74</f>
        <v>0</v>
      </c>
      <c r="H23" s="58">
        <f>'9a'!O74</f>
        <v>0</v>
      </c>
      <c r="I23" s="59">
        <f>'9a'!L74</f>
        <v>0</v>
      </c>
    </row>
    <row r="24" spans="1:9" ht="12" thickBot="1" x14ac:dyDescent="0.25">
      <c r="A24" s="103">
        <f>IF(E24=0,0,IF(COUNTBLANK(E24)=1,0,COUNTA($E$15:E24)))</f>
        <v>0</v>
      </c>
      <c r="B24" s="104">
        <f t="shared" si="0"/>
        <v>0</v>
      </c>
      <c r="C24" s="128" t="str">
        <f>'10a'!C2:I2</f>
        <v>Zibensaizsardzības izbūves darbi</v>
      </c>
      <c r="D24" s="129"/>
      <c r="E24" s="62">
        <f>'10a'!P62</f>
        <v>0</v>
      </c>
      <c r="F24" s="46">
        <f>'10a'!M62</f>
        <v>0</v>
      </c>
      <c r="G24" s="58">
        <f>'10a'!N62</f>
        <v>0</v>
      </c>
      <c r="H24" s="58">
        <f>'10a'!O62</f>
        <v>0</v>
      </c>
      <c r="I24" s="59">
        <f>'10a'!L62</f>
        <v>0</v>
      </c>
    </row>
    <row r="25" spans="1:9" ht="12" thickBot="1" x14ac:dyDescent="0.25">
      <c r="A25" s="111" t="s">
        <v>32</v>
      </c>
      <c r="B25" s="112"/>
      <c r="C25" s="112"/>
      <c r="D25" s="113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x14ac:dyDescent="0.2">
      <c r="A26" s="114" t="s">
        <v>33</v>
      </c>
      <c r="B26" s="115"/>
      <c r="C26" s="116"/>
      <c r="D26" s="71"/>
      <c r="E26" s="42">
        <f>ROUND(E25*$D26,2)</f>
        <v>0</v>
      </c>
      <c r="F26" s="43"/>
      <c r="G26" s="43"/>
      <c r="H26" s="43"/>
      <c r="I26" s="43"/>
    </row>
    <row r="27" spans="1:9" x14ac:dyDescent="0.2">
      <c r="A27" s="117" t="s">
        <v>34</v>
      </c>
      <c r="B27" s="118"/>
      <c r="C27" s="119"/>
      <c r="D27" s="72"/>
      <c r="E27" s="44">
        <f>ROUND(E26*$D27,2)</f>
        <v>0</v>
      </c>
      <c r="F27" s="43"/>
      <c r="G27" s="43"/>
      <c r="H27" s="43"/>
      <c r="I27" s="43"/>
    </row>
    <row r="28" spans="1:9" x14ac:dyDescent="0.2">
      <c r="A28" s="120" t="s">
        <v>35</v>
      </c>
      <c r="B28" s="121"/>
      <c r="C28" s="122"/>
      <c r="D28" s="73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23" t="s">
        <v>36</v>
      </c>
      <c r="B29" s="124"/>
      <c r="C29" s="125"/>
      <c r="D29" s="22"/>
      <c r="E29" s="45">
        <f>SUM(E25:E28)-E27</f>
        <v>0</v>
      </c>
      <c r="F29" s="43"/>
      <c r="G29" s="43"/>
      <c r="H29" s="43"/>
      <c r="I29" s="43"/>
    </row>
    <row r="30" spans="1:9" x14ac:dyDescent="0.2">
      <c r="A30" s="102" t="s">
        <v>422</v>
      </c>
      <c r="G30" s="21"/>
    </row>
    <row r="31" spans="1:9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10"/>
      <c r="D34" s="110"/>
      <c r="E34" s="110"/>
      <c r="F34" s="110"/>
      <c r="G34" s="110"/>
      <c r="H34" s="110"/>
    </row>
    <row r="35" spans="1:8" x14ac:dyDescent="0.2">
      <c r="A35" s="17"/>
      <c r="B35" s="17"/>
      <c r="C35" s="105" t="s">
        <v>15</v>
      </c>
      <c r="D35" s="105"/>
      <c r="E35" s="105"/>
      <c r="F35" s="105"/>
      <c r="G35" s="105"/>
      <c r="H35" s="105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87" t="str">
        <f>'Kopt a'!A36</f>
        <v>Tāme sastādīta</v>
      </c>
      <c r="B37" s="88"/>
      <c r="C37" s="88"/>
      <c r="D37" s="88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10"/>
      <c r="D39" s="110"/>
      <c r="E39" s="110"/>
      <c r="F39" s="110"/>
      <c r="G39" s="110"/>
      <c r="H39" s="110"/>
    </row>
    <row r="40" spans="1:8" x14ac:dyDescent="0.2">
      <c r="A40" s="17"/>
      <c r="B40" s="17"/>
      <c r="C40" s="105" t="s">
        <v>15</v>
      </c>
      <c r="D40" s="105"/>
      <c r="E40" s="105"/>
      <c r="F40" s="105"/>
      <c r="G40" s="105"/>
      <c r="H40" s="105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7" t="s">
        <v>53</v>
      </c>
      <c r="B42" s="88"/>
      <c r="C42" s="93"/>
      <c r="D42" s="88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34:H34"/>
    <mergeCell ref="C35:H35"/>
    <mergeCell ref="C39:H39"/>
    <mergeCell ref="C40:H40"/>
    <mergeCell ref="A25:D25"/>
    <mergeCell ref="A26:C26"/>
    <mergeCell ref="A27:C27"/>
    <mergeCell ref="A28:C28"/>
    <mergeCell ref="A29:C29"/>
  </mergeCells>
  <conditionalFormatting sqref="E25:I25">
    <cfRule type="cellIs" dxfId="176" priority="19" operator="equal">
      <formula>0</formula>
    </cfRule>
  </conditionalFormatting>
  <conditionalFormatting sqref="D10:E11">
    <cfRule type="cellIs" dxfId="175" priority="18" operator="equal">
      <formula>0</formula>
    </cfRule>
  </conditionalFormatting>
  <conditionalFormatting sqref="E15 C15:D24 E26:E29 I15:I24">
    <cfRule type="cellIs" dxfId="174" priority="16" operator="equal">
      <formula>0</formula>
    </cfRule>
  </conditionalFormatting>
  <conditionalFormatting sqref="D26:D28">
    <cfRule type="cellIs" dxfId="173" priority="14" operator="equal">
      <formula>0</formula>
    </cfRule>
  </conditionalFormatting>
  <conditionalFormatting sqref="C39:H39">
    <cfRule type="cellIs" dxfId="172" priority="11" operator="equal">
      <formula>0</formula>
    </cfRule>
  </conditionalFormatting>
  <conditionalFormatting sqref="C34:H34">
    <cfRule type="cellIs" dxfId="171" priority="10" operator="equal">
      <formula>0</formula>
    </cfRule>
  </conditionalFormatting>
  <conditionalFormatting sqref="E15:E24">
    <cfRule type="cellIs" dxfId="170" priority="8" operator="equal">
      <formula>0</formula>
    </cfRule>
  </conditionalFormatting>
  <conditionalFormatting sqref="F15:I24">
    <cfRule type="cellIs" dxfId="169" priority="7" operator="equal">
      <formula>0</formula>
    </cfRule>
  </conditionalFormatting>
  <conditionalFormatting sqref="D6:I9">
    <cfRule type="cellIs" dxfId="168" priority="6" operator="equal">
      <formula>0</formula>
    </cfRule>
  </conditionalFormatting>
  <conditionalFormatting sqref="C42">
    <cfRule type="cellIs" dxfId="167" priority="4" operator="equal">
      <formula>0</formula>
    </cfRule>
  </conditionalFormatting>
  <conditionalFormatting sqref="B15:B24">
    <cfRule type="cellIs" dxfId="166" priority="3" operator="equal">
      <formula>0</formula>
    </cfRule>
  </conditionalFormatting>
  <conditionalFormatting sqref="A15:A24">
    <cfRule type="cellIs" dxfId="16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50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58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ht="11.25" customHeight="1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P38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A44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5" t="s">
        <v>61</v>
      </c>
      <c r="D15" s="25" t="s">
        <v>62</v>
      </c>
      <c r="E15" s="100">
        <v>2.34</v>
      </c>
      <c r="F15" s="67"/>
      <c r="G15" s="64"/>
      <c r="H15" s="48">
        <f>ROUND(F15*G15,2)</f>
        <v>0</v>
      </c>
      <c r="I15" s="64"/>
      <c r="J15" s="64"/>
      <c r="K15" s="49">
        <f t="shared" ref="K15:K37" si="0">SUM(H15:J15)</f>
        <v>0</v>
      </c>
      <c r="L15" s="50">
        <f t="shared" ref="L15:L37" si="1">ROUND(E15*F15,2)</f>
        <v>0</v>
      </c>
      <c r="M15" s="48">
        <f t="shared" ref="M15:M37" si="2">ROUND(H15*E15,2)</f>
        <v>0</v>
      </c>
      <c r="N15" s="48">
        <f t="shared" ref="N15:N37" si="3">ROUND(I15*E15,2)</f>
        <v>0</v>
      </c>
      <c r="O15" s="48">
        <f t="shared" ref="O15:O37" si="4">ROUND(J15*E15,2)</f>
        <v>0</v>
      </c>
      <c r="P15" s="49">
        <f t="shared" ref="P15:P37" si="5">SUM(M15:O15)</f>
        <v>0</v>
      </c>
    </row>
    <row r="16" spans="1:16" ht="45" x14ac:dyDescent="0.2">
      <c r="A16" s="38">
        <v>2</v>
      </c>
      <c r="B16" s="39"/>
      <c r="C16" s="95" t="s">
        <v>63</v>
      </c>
      <c r="D16" s="25" t="s">
        <v>62</v>
      </c>
      <c r="E16" s="100">
        <v>2.34</v>
      </c>
      <c r="F16" s="67"/>
      <c r="G16" s="64"/>
      <c r="H16" s="48">
        <f t="shared" ref="H16:H36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96">
        <v>2</v>
      </c>
      <c r="B17" s="97"/>
      <c r="C17" s="98" t="s">
        <v>64</v>
      </c>
      <c r="D17" s="25"/>
      <c r="E17" s="100"/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2.5" x14ac:dyDescent="0.2">
      <c r="A18" s="38">
        <v>1</v>
      </c>
      <c r="B18" s="39"/>
      <c r="C18" s="95" t="s">
        <v>65</v>
      </c>
      <c r="D18" s="25" t="s">
        <v>62</v>
      </c>
      <c r="E18" s="100">
        <v>2.34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2.5" x14ac:dyDescent="0.2">
      <c r="A19" s="38">
        <v>2</v>
      </c>
      <c r="B19" s="39"/>
      <c r="C19" s="95" t="s">
        <v>66</v>
      </c>
      <c r="D19" s="25" t="s">
        <v>62</v>
      </c>
      <c r="E19" s="100">
        <v>2.34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2.5" x14ac:dyDescent="0.2">
      <c r="A20" s="38">
        <v>3</v>
      </c>
      <c r="B20" s="39"/>
      <c r="C20" s="99" t="s">
        <v>67</v>
      </c>
      <c r="D20" s="25" t="s">
        <v>62</v>
      </c>
      <c r="E20" s="100">
        <v>2.93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8">
        <v>4</v>
      </c>
      <c r="B21" s="39"/>
      <c r="C21" s="99" t="s">
        <v>68</v>
      </c>
      <c r="D21" s="25" t="s">
        <v>69</v>
      </c>
      <c r="E21" s="100">
        <v>11.7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5</v>
      </c>
      <c r="B22" s="39"/>
      <c r="C22" s="99" t="s">
        <v>70</v>
      </c>
      <c r="D22" s="25" t="s">
        <v>71</v>
      </c>
      <c r="E22" s="100">
        <v>1</v>
      </c>
      <c r="F22" s="67"/>
      <c r="G22" s="64"/>
      <c r="H22" s="48">
        <f t="shared" si="6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2.5" x14ac:dyDescent="0.2">
      <c r="A23" s="38">
        <v>6</v>
      </c>
      <c r="B23" s="39"/>
      <c r="C23" s="99" t="s">
        <v>72</v>
      </c>
      <c r="D23" s="25" t="s">
        <v>69</v>
      </c>
      <c r="E23" s="100">
        <v>0.59</v>
      </c>
      <c r="F23" s="67"/>
      <c r="G23" s="64"/>
      <c r="H23" s="48">
        <f t="shared" si="6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7</v>
      </c>
      <c r="B24" s="39"/>
      <c r="C24" s="95" t="s">
        <v>73</v>
      </c>
      <c r="D24" s="25" t="s">
        <v>62</v>
      </c>
      <c r="E24" s="100">
        <v>2.34</v>
      </c>
      <c r="F24" s="67"/>
      <c r="G24" s="64"/>
      <c r="H24" s="48">
        <f t="shared" si="6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8</v>
      </c>
      <c r="B25" s="39"/>
      <c r="C25" s="99" t="s">
        <v>74</v>
      </c>
      <c r="D25" s="25" t="s">
        <v>69</v>
      </c>
      <c r="E25" s="100">
        <v>9.36</v>
      </c>
      <c r="F25" s="67"/>
      <c r="G25" s="64"/>
      <c r="H25" s="48">
        <f t="shared" si="6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9</v>
      </c>
      <c r="B26" s="39"/>
      <c r="C26" s="99" t="s">
        <v>75</v>
      </c>
      <c r="D26" s="25" t="s">
        <v>71</v>
      </c>
      <c r="E26" s="100">
        <v>1</v>
      </c>
      <c r="F26" s="67"/>
      <c r="G26" s="64"/>
      <c r="H26" s="48">
        <f t="shared" si="6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10</v>
      </c>
      <c r="B27" s="39"/>
      <c r="C27" s="95" t="s">
        <v>76</v>
      </c>
      <c r="D27" s="25" t="s">
        <v>62</v>
      </c>
      <c r="E27" s="100">
        <v>2.34</v>
      </c>
      <c r="F27" s="67"/>
      <c r="G27" s="64"/>
      <c r="H27" s="48">
        <f t="shared" si="6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2.5" x14ac:dyDescent="0.2">
      <c r="A28" s="38">
        <v>11</v>
      </c>
      <c r="B28" s="39"/>
      <c r="C28" s="99" t="s">
        <v>77</v>
      </c>
      <c r="D28" s="25" t="s">
        <v>78</v>
      </c>
      <c r="E28" s="100">
        <v>1.26</v>
      </c>
      <c r="F28" s="67"/>
      <c r="G28" s="64"/>
      <c r="H28" s="48">
        <f t="shared" si="6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8">
        <v>12</v>
      </c>
      <c r="B29" s="39"/>
      <c r="C29" s="99" t="s">
        <v>75</v>
      </c>
      <c r="D29" s="25" t="s">
        <v>71</v>
      </c>
      <c r="E29" s="100">
        <v>1</v>
      </c>
      <c r="F29" s="67"/>
      <c r="G29" s="64"/>
      <c r="H29" s="48">
        <f t="shared" si="6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x14ac:dyDescent="0.2">
      <c r="A30" s="96">
        <v>3</v>
      </c>
      <c r="B30" s="97"/>
      <c r="C30" s="98" t="s">
        <v>79</v>
      </c>
      <c r="D30" s="25"/>
      <c r="E30" s="100"/>
      <c r="F30" s="67"/>
      <c r="G30" s="64"/>
      <c r="H30" s="48">
        <f t="shared" si="6"/>
        <v>0</v>
      </c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x14ac:dyDescent="0.2">
      <c r="A31" s="38">
        <v>1</v>
      </c>
      <c r="B31" s="39"/>
      <c r="C31" s="95" t="s">
        <v>80</v>
      </c>
      <c r="D31" s="25" t="s">
        <v>62</v>
      </c>
      <c r="E31" s="100">
        <v>2.34</v>
      </c>
      <c r="F31" s="67"/>
      <c r="G31" s="64"/>
      <c r="H31" s="48">
        <f t="shared" si="6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22.5" x14ac:dyDescent="0.2">
      <c r="A32" s="38">
        <v>2</v>
      </c>
      <c r="B32" s="39"/>
      <c r="C32" s="99" t="s">
        <v>81</v>
      </c>
      <c r="D32" s="25" t="s">
        <v>62</v>
      </c>
      <c r="E32" s="100">
        <v>2.93</v>
      </c>
      <c r="F32" s="67"/>
      <c r="G32" s="64"/>
      <c r="H32" s="48">
        <f t="shared" si="6"/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2.5" x14ac:dyDescent="0.2">
      <c r="A33" s="38">
        <v>3</v>
      </c>
      <c r="B33" s="39"/>
      <c r="C33" s="99" t="s">
        <v>82</v>
      </c>
      <c r="D33" s="25" t="s">
        <v>62</v>
      </c>
      <c r="E33" s="100">
        <v>2.93</v>
      </c>
      <c r="F33" s="67"/>
      <c r="G33" s="64"/>
      <c r="H33" s="48">
        <f t="shared" si="6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4</v>
      </c>
      <c r="B34" s="39"/>
      <c r="C34" s="99" t="s">
        <v>83</v>
      </c>
      <c r="D34" s="25" t="s">
        <v>71</v>
      </c>
      <c r="E34" s="100">
        <v>1</v>
      </c>
      <c r="F34" s="67"/>
      <c r="G34" s="64"/>
      <c r="H34" s="48">
        <f t="shared" si="6"/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x14ac:dyDescent="0.2">
      <c r="A35" s="38">
        <v>5</v>
      </c>
      <c r="B35" s="39"/>
      <c r="C35" s="95" t="s">
        <v>84</v>
      </c>
      <c r="D35" s="25" t="s">
        <v>85</v>
      </c>
      <c r="E35" s="100">
        <v>6.2</v>
      </c>
      <c r="F35" s="67"/>
      <c r="G35" s="64"/>
      <c r="H35" s="48">
        <f t="shared" si="6"/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x14ac:dyDescent="0.2">
      <c r="A36" s="38">
        <v>6</v>
      </c>
      <c r="B36" s="39"/>
      <c r="C36" s="99" t="s">
        <v>86</v>
      </c>
      <c r="D36" s="25" t="s">
        <v>85</v>
      </c>
      <c r="E36" s="100">
        <v>6.82</v>
      </c>
      <c r="F36" s="67"/>
      <c r="G36" s="64"/>
      <c r="H36" s="48">
        <f t="shared" si="6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12" thickBot="1" x14ac:dyDescent="0.25">
      <c r="A37" s="38">
        <v>7</v>
      </c>
      <c r="B37" s="39"/>
      <c r="C37" s="99" t="s">
        <v>87</v>
      </c>
      <c r="D37" s="25" t="s">
        <v>71</v>
      </c>
      <c r="E37" s="100">
        <v>1</v>
      </c>
      <c r="F37" s="67"/>
      <c r="G37" s="64"/>
      <c r="H37" s="48"/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12" thickBot="1" x14ac:dyDescent="0.25">
      <c r="A38" s="158" t="s">
        <v>88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68">
        <f>SUM(L14:L37)</f>
        <v>0</v>
      </c>
      <c r="M38" s="69">
        <f>SUM(M14:M37)</f>
        <v>0</v>
      </c>
      <c r="N38" s="69">
        <f>SUM(N14:N37)</f>
        <v>0</v>
      </c>
      <c r="O38" s="69">
        <f>SUM(O14:O37)</f>
        <v>0</v>
      </c>
      <c r="P38" s="70">
        <f>SUM(P14:P37)</f>
        <v>0</v>
      </c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14</v>
      </c>
      <c r="B41" s="17"/>
      <c r="C41" s="157">
        <f>'Kops a'!C34:H34</f>
        <v>0</v>
      </c>
      <c r="D41" s="157"/>
      <c r="E41" s="157"/>
      <c r="F41" s="157"/>
      <c r="G41" s="157"/>
      <c r="H41" s="15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05" t="s">
        <v>15</v>
      </c>
      <c r="D42" s="105"/>
      <c r="E42" s="105"/>
      <c r="F42" s="105"/>
      <c r="G42" s="105"/>
      <c r="H42" s="105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7" t="str">
        <f>'Kops a'!A37</f>
        <v>Tāme sastādīta</v>
      </c>
      <c r="B44" s="88"/>
      <c r="C44" s="88"/>
      <c r="D44" s="8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" t="s">
        <v>37</v>
      </c>
      <c r="B46" s="17"/>
      <c r="C46" s="157">
        <f>'Kops a'!C39:H39</f>
        <v>0</v>
      </c>
      <c r="D46" s="157"/>
      <c r="E46" s="157"/>
      <c r="F46" s="157"/>
      <c r="G46" s="157"/>
      <c r="H46" s="15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05" t="s">
        <v>15</v>
      </c>
      <c r="D47" s="105"/>
      <c r="E47" s="105"/>
      <c r="F47" s="105"/>
      <c r="G47" s="105"/>
      <c r="H47" s="105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87" t="s">
        <v>54</v>
      </c>
      <c r="B49" s="88"/>
      <c r="C49" s="92">
        <f>'Kops a'!C42</f>
        <v>0</v>
      </c>
      <c r="D49" s="5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46:H46"/>
    <mergeCell ref="C47:H47"/>
    <mergeCell ref="C41:H41"/>
    <mergeCell ref="C42:H42"/>
    <mergeCell ref="A38:K38"/>
  </mergeCells>
  <conditionalFormatting sqref="I14:J37 A14:G37">
    <cfRule type="cellIs" dxfId="162" priority="21" operator="equal">
      <formula>0</formula>
    </cfRule>
  </conditionalFormatting>
  <conditionalFormatting sqref="N9:O9 K14:P37 H14:H37">
    <cfRule type="cellIs" dxfId="161" priority="19" operator="equal">
      <formula>0</formula>
    </cfRule>
  </conditionalFormatting>
  <conditionalFormatting sqref="A9">
    <cfRule type="containsText" dxfId="160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9" priority="16" operator="equal">
      <formula>0</formula>
    </cfRule>
  </conditionalFormatting>
  <conditionalFormatting sqref="O10:P10">
    <cfRule type="cellIs" dxfId="158" priority="15" operator="equal">
      <formula>"20__. gada __. _________"</formula>
    </cfRule>
  </conditionalFormatting>
  <conditionalFormatting sqref="A38:K38">
    <cfRule type="containsText" dxfId="157" priority="13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C46:H46">
    <cfRule type="cellIs" dxfId="156" priority="10" operator="equal">
      <formula>0</formula>
    </cfRule>
  </conditionalFormatting>
  <conditionalFormatting sqref="C41:H41">
    <cfRule type="cellIs" dxfId="155" priority="9" operator="equal">
      <formula>0</formula>
    </cfRule>
  </conditionalFormatting>
  <conditionalFormatting sqref="L38:P38">
    <cfRule type="cellIs" dxfId="154" priority="8" operator="equal">
      <formula>0</formula>
    </cfRule>
  </conditionalFormatting>
  <conditionalFormatting sqref="C4:I4">
    <cfRule type="cellIs" dxfId="153" priority="7" operator="equal">
      <formula>0</formula>
    </cfRule>
  </conditionalFormatting>
  <conditionalFormatting sqref="D5:L8">
    <cfRule type="cellIs" dxfId="152" priority="5" operator="equal">
      <formula>0</formula>
    </cfRule>
  </conditionalFormatting>
  <conditionalFormatting sqref="C46:H46 C49 C41:H41">
    <cfRule type="cellIs" dxfId="151" priority="4" operator="equal">
      <formula>0</formula>
    </cfRule>
  </conditionalFormatting>
  <conditionalFormatting sqref="D1">
    <cfRule type="cellIs" dxfId="150" priority="3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79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133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P67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8">
        <v>1</v>
      </c>
      <c r="B15" s="39"/>
      <c r="C15" s="95" t="s">
        <v>89</v>
      </c>
      <c r="D15" s="25" t="s">
        <v>62</v>
      </c>
      <c r="E15" s="100">
        <v>320.38</v>
      </c>
      <c r="F15" s="67"/>
      <c r="G15" s="64"/>
      <c r="H15" s="48">
        <f>ROUND(F15*G15,2)</f>
        <v>0</v>
      </c>
      <c r="I15" s="64"/>
      <c r="J15" s="64"/>
      <c r="K15" s="49">
        <f t="shared" ref="K15:K66" si="0">SUM(H15:J15)</f>
        <v>0</v>
      </c>
      <c r="L15" s="50">
        <f t="shared" ref="L15:L66" si="1">ROUND(E15*F15,2)</f>
        <v>0</v>
      </c>
      <c r="M15" s="48">
        <f t="shared" ref="M15:M66" si="2">ROUND(H15*E15,2)</f>
        <v>0</v>
      </c>
      <c r="N15" s="48">
        <f t="shared" ref="N15:N66" si="3">ROUND(I15*E15,2)</f>
        <v>0</v>
      </c>
      <c r="O15" s="48">
        <f t="shared" ref="O15:O66" si="4">ROUND(J15*E15,2)</f>
        <v>0</v>
      </c>
      <c r="P15" s="49">
        <f t="shared" ref="P15:P66" si="5">SUM(M15:O15)</f>
        <v>0</v>
      </c>
    </row>
    <row r="16" spans="1:16" x14ac:dyDescent="0.2">
      <c r="A16" s="38">
        <v>2</v>
      </c>
      <c r="B16" s="39"/>
      <c r="C16" s="95" t="s">
        <v>90</v>
      </c>
      <c r="D16" s="25" t="s">
        <v>62</v>
      </c>
      <c r="E16" s="100">
        <v>216.6</v>
      </c>
      <c r="F16" s="67"/>
      <c r="G16" s="64"/>
      <c r="H16" s="48">
        <f t="shared" ref="H16:H66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95" t="s">
        <v>91</v>
      </c>
      <c r="D17" s="25" t="s">
        <v>92</v>
      </c>
      <c r="E17" s="100">
        <v>1</v>
      </c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>
        <v>4</v>
      </c>
      <c r="B18" s="39"/>
      <c r="C18" s="95" t="s">
        <v>93</v>
      </c>
      <c r="D18" s="25" t="s">
        <v>85</v>
      </c>
      <c r="E18" s="100">
        <v>118.7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33.75" x14ac:dyDescent="0.2">
      <c r="A19" s="38">
        <v>5</v>
      </c>
      <c r="B19" s="39"/>
      <c r="C19" s="95" t="s">
        <v>94</v>
      </c>
      <c r="D19" s="25" t="s">
        <v>92</v>
      </c>
      <c r="E19" s="100">
        <v>4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6</v>
      </c>
      <c r="B20" s="39"/>
      <c r="C20" s="95" t="s">
        <v>95</v>
      </c>
      <c r="D20" s="25" t="s">
        <v>96</v>
      </c>
      <c r="E20" s="100">
        <v>1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96">
        <v>2</v>
      </c>
      <c r="B21" s="97"/>
      <c r="C21" s="98" t="s">
        <v>97</v>
      </c>
      <c r="D21" s="25"/>
      <c r="E21" s="100"/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1</v>
      </c>
      <c r="B22" s="39"/>
      <c r="C22" s="95" t="s">
        <v>98</v>
      </c>
      <c r="D22" s="25" t="s">
        <v>99</v>
      </c>
      <c r="E22" s="100">
        <v>1</v>
      </c>
      <c r="F22" s="67"/>
      <c r="G22" s="64"/>
      <c r="H22" s="48">
        <f t="shared" si="6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2.5" x14ac:dyDescent="0.2">
      <c r="A23" s="38">
        <v>2</v>
      </c>
      <c r="B23" s="39"/>
      <c r="C23" s="95" t="s">
        <v>100</v>
      </c>
      <c r="D23" s="25" t="s">
        <v>101</v>
      </c>
      <c r="E23" s="100">
        <v>0.48</v>
      </c>
      <c r="F23" s="67"/>
      <c r="G23" s="64"/>
      <c r="H23" s="48">
        <f t="shared" si="6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3</v>
      </c>
      <c r="B24" s="39"/>
      <c r="C24" s="99" t="s">
        <v>102</v>
      </c>
      <c r="D24" s="25" t="s">
        <v>101</v>
      </c>
      <c r="E24" s="100">
        <v>0.55000000000000004</v>
      </c>
      <c r="F24" s="67"/>
      <c r="G24" s="64"/>
      <c r="H24" s="48">
        <f t="shared" si="6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x14ac:dyDescent="0.2">
      <c r="A25" s="38">
        <v>4</v>
      </c>
      <c r="B25" s="39"/>
      <c r="C25" s="99" t="s">
        <v>103</v>
      </c>
      <c r="D25" s="25" t="s">
        <v>71</v>
      </c>
      <c r="E25" s="100">
        <v>1</v>
      </c>
      <c r="F25" s="67"/>
      <c r="G25" s="64"/>
      <c r="H25" s="48">
        <f t="shared" si="6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5</v>
      </c>
      <c r="B26" s="39"/>
      <c r="C26" s="95" t="s">
        <v>104</v>
      </c>
      <c r="D26" s="25" t="s">
        <v>62</v>
      </c>
      <c r="E26" s="100">
        <v>320.38</v>
      </c>
      <c r="F26" s="67"/>
      <c r="G26" s="64"/>
      <c r="H26" s="48">
        <f t="shared" si="6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6</v>
      </c>
      <c r="B27" s="39"/>
      <c r="C27" s="99" t="s">
        <v>105</v>
      </c>
      <c r="D27" s="25" t="s">
        <v>62</v>
      </c>
      <c r="E27" s="100">
        <v>400.48</v>
      </c>
      <c r="F27" s="67"/>
      <c r="G27" s="64"/>
      <c r="H27" s="48">
        <f t="shared" si="6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7</v>
      </c>
      <c r="B28" s="39"/>
      <c r="C28" s="99" t="s">
        <v>103</v>
      </c>
      <c r="D28" s="25" t="s">
        <v>99</v>
      </c>
      <c r="E28" s="100">
        <v>1</v>
      </c>
      <c r="F28" s="67"/>
      <c r="G28" s="64"/>
      <c r="H28" s="48">
        <f t="shared" si="6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2.5" x14ac:dyDescent="0.2">
      <c r="A29" s="38">
        <v>8</v>
      </c>
      <c r="B29" s="39"/>
      <c r="C29" s="95" t="s">
        <v>106</v>
      </c>
      <c r="D29" s="25" t="s">
        <v>101</v>
      </c>
      <c r="E29" s="100">
        <v>0.48</v>
      </c>
      <c r="F29" s="67"/>
      <c r="G29" s="64"/>
      <c r="H29" s="48">
        <f t="shared" si="6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x14ac:dyDescent="0.2">
      <c r="A30" s="38">
        <v>9</v>
      </c>
      <c r="B30" s="39"/>
      <c r="C30" s="99" t="s">
        <v>107</v>
      </c>
      <c r="D30" s="25" t="s">
        <v>101</v>
      </c>
      <c r="E30" s="100">
        <v>0.55000000000000004</v>
      </c>
      <c r="F30" s="67"/>
      <c r="G30" s="64"/>
      <c r="H30" s="48">
        <f t="shared" si="6"/>
        <v>0</v>
      </c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x14ac:dyDescent="0.2">
      <c r="A31" s="38">
        <v>10</v>
      </c>
      <c r="B31" s="39"/>
      <c r="C31" s="99" t="s">
        <v>103</v>
      </c>
      <c r="D31" s="25" t="s">
        <v>99</v>
      </c>
      <c r="E31" s="100">
        <v>1</v>
      </c>
      <c r="F31" s="67"/>
      <c r="G31" s="64"/>
      <c r="H31" s="48">
        <f t="shared" si="6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22.5" x14ac:dyDescent="0.2">
      <c r="A32" s="38">
        <v>11</v>
      </c>
      <c r="B32" s="39"/>
      <c r="C32" s="95" t="s">
        <v>108</v>
      </c>
      <c r="D32" s="25" t="s">
        <v>101</v>
      </c>
      <c r="E32" s="100">
        <v>0.51</v>
      </c>
      <c r="F32" s="67"/>
      <c r="G32" s="64"/>
      <c r="H32" s="48">
        <f t="shared" si="6"/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2.5" x14ac:dyDescent="0.2">
      <c r="A33" s="38">
        <v>12</v>
      </c>
      <c r="B33" s="39"/>
      <c r="C33" s="99" t="s">
        <v>109</v>
      </c>
      <c r="D33" s="25" t="s">
        <v>101</v>
      </c>
      <c r="E33" s="100">
        <v>0.59</v>
      </c>
      <c r="F33" s="67"/>
      <c r="G33" s="64"/>
      <c r="H33" s="48">
        <f t="shared" si="6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13</v>
      </c>
      <c r="B34" s="39"/>
      <c r="C34" s="99" t="s">
        <v>103</v>
      </c>
      <c r="D34" s="25" t="s">
        <v>99</v>
      </c>
      <c r="E34" s="100">
        <v>1</v>
      </c>
      <c r="F34" s="67"/>
      <c r="G34" s="64"/>
      <c r="H34" s="48">
        <f t="shared" si="6"/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2.5" x14ac:dyDescent="0.2">
      <c r="A35" s="38">
        <v>14</v>
      </c>
      <c r="B35" s="39"/>
      <c r="C35" s="95" t="s">
        <v>110</v>
      </c>
      <c r="D35" s="25" t="s">
        <v>62</v>
      </c>
      <c r="E35" s="100">
        <v>320.38</v>
      </c>
      <c r="F35" s="67"/>
      <c r="G35" s="64"/>
      <c r="H35" s="48">
        <f t="shared" si="6"/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2.5" x14ac:dyDescent="0.2">
      <c r="A36" s="38">
        <v>15</v>
      </c>
      <c r="B36" s="39"/>
      <c r="C36" s="99" t="s">
        <v>111</v>
      </c>
      <c r="D36" s="25" t="s">
        <v>62</v>
      </c>
      <c r="E36" s="100">
        <v>400.48</v>
      </c>
      <c r="F36" s="67"/>
      <c r="G36" s="64"/>
      <c r="H36" s="48">
        <f t="shared" si="6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x14ac:dyDescent="0.2">
      <c r="A37" s="38">
        <v>16</v>
      </c>
      <c r="B37" s="39"/>
      <c r="C37" s="99" t="s">
        <v>103</v>
      </c>
      <c r="D37" s="25" t="s">
        <v>99</v>
      </c>
      <c r="E37" s="100">
        <v>1</v>
      </c>
      <c r="F37" s="67"/>
      <c r="G37" s="64"/>
      <c r="H37" s="48">
        <f t="shared" si="6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x14ac:dyDescent="0.2">
      <c r="A38" s="38">
        <v>17</v>
      </c>
      <c r="B38" s="39"/>
      <c r="C38" s="95" t="s">
        <v>112</v>
      </c>
      <c r="D38" s="25" t="s">
        <v>99</v>
      </c>
      <c r="E38" s="100">
        <v>2</v>
      </c>
      <c r="F38" s="67"/>
      <c r="G38" s="64"/>
      <c r="H38" s="48">
        <f t="shared" si="6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18</v>
      </c>
      <c r="B39" s="39"/>
      <c r="C39" s="95" t="s">
        <v>113</v>
      </c>
      <c r="D39" s="25" t="s">
        <v>85</v>
      </c>
      <c r="E39" s="100">
        <v>72.400000000000006</v>
      </c>
      <c r="F39" s="67"/>
      <c r="G39" s="64"/>
      <c r="H39" s="48">
        <f t="shared" si="6"/>
        <v>0</v>
      </c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>
        <v>19</v>
      </c>
      <c r="B40" s="39"/>
      <c r="C40" s="99" t="s">
        <v>86</v>
      </c>
      <c r="D40" s="25" t="s">
        <v>85</v>
      </c>
      <c r="E40" s="100">
        <v>83.26</v>
      </c>
      <c r="F40" s="67"/>
      <c r="G40" s="64"/>
      <c r="H40" s="48">
        <f t="shared" si="6"/>
        <v>0</v>
      </c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x14ac:dyDescent="0.2">
      <c r="A41" s="38">
        <v>20</v>
      </c>
      <c r="B41" s="39"/>
      <c r="C41" s="99" t="s">
        <v>103</v>
      </c>
      <c r="D41" s="25" t="s">
        <v>99</v>
      </c>
      <c r="E41" s="100">
        <v>1</v>
      </c>
      <c r="F41" s="67"/>
      <c r="G41" s="64"/>
      <c r="H41" s="48">
        <f t="shared" si="6"/>
        <v>0</v>
      </c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33.75" x14ac:dyDescent="0.2">
      <c r="A42" s="38">
        <v>21</v>
      </c>
      <c r="B42" s="39"/>
      <c r="C42" s="95" t="s">
        <v>114</v>
      </c>
      <c r="D42" s="25" t="s">
        <v>62</v>
      </c>
      <c r="E42" s="100">
        <v>32.04</v>
      </c>
      <c r="F42" s="67"/>
      <c r="G42" s="64"/>
      <c r="H42" s="48">
        <f t="shared" si="6"/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22.5" x14ac:dyDescent="0.2">
      <c r="A43" s="38">
        <v>22</v>
      </c>
      <c r="B43" s="39"/>
      <c r="C43" s="95" t="s">
        <v>115</v>
      </c>
      <c r="D43" s="25" t="s">
        <v>85</v>
      </c>
      <c r="E43" s="100">
        <v>2.16</v>
      </c>
      <c r="F43" s="67"/>
      <c r="G43" s="64"/>
      <c r="H43" s="48">
        <f t="shared" si="6"/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23</v>
      </c>
      <c r="B44" s="39"/>
      <c r="C44" s="99" t="s">
        <v>86</v>
      </c>
      <c r="D44" s="25" t="s">
        <v>85</v>
      </c>
      <c r="E44" s="100">
        <v>2.48</v>
      </c>
      <c r="F44" s="67"/>
      <c r="G44" s="64"/>
      <c r="H44" s="48">
        <f t="shared" si="6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>
        <v>24</v>
      </c>
      <c r="B45" s="39"/>
      <c r="C45" s="99" t="s">
        <v>103</v>
      </c>
      <c r="D45" s="25" t="s">
        <v>99</v>
      </c>
      <c r="E45" s="100">
        <v>1</v>
      </c>
      <c r="F45" s="67"/>
      <c r="G45" s="64"/>
      <c r="H45" s="48">
        <f t="shared" si="6"/>
        <v>0</v>
      </c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25</v>
      </c>
      <c r="B46" s="39"/>
      <c r="C46" s="95" t="s">
        <v>116</v>
      </c>
      <c r="D46" s="25" t="s">
        <v>85</v>
      </c>
      <c r="E46" s="100">
        <v>55.4</v>
      </c>
      <c r="F46" s="67"/>
      <c r="G46" s="64"/>
      <c r="H46" s="48">
        <f t="shared" si="6"/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22.5" x14ac:dyDescent="0.2">
      <c r="A47" s="38">
        <v>26</v>
      </c>
      <c r="B47" s="39"/>
      <c r="C47" s="95" t="s">
        <v>117</v>
      </c>
      <c r="D47" s="25" t="s">
        <v>85</v>
      </c>
      <c r="E47" s="100">
        <v>10.1</v>
      </c>
      <c r="F47" s="67"/>
      <c r="G47" s="64"/>
      <c r="H47" s="48">
        <f t="shared" si="6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96">
        <v>3</v>
      </c>
      <c r="B48" s="97"/>
      <c r="C48" s="98" t="s">
        <v>118</v>
      </c>
      <c r="D48" s="25"/>
      <c r="E48" s="100"/>
      <c r="F48" s="67"/>
      <c r="G48" s="64"/>
      <c r="H48" s="48">
        <f t="shared" si="6"/>
        <v>0</v>
      </c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1</v>
      </c>
      <c r="B49" s="39"/>
      <c r="C49" s="95" t="s">
        <v>119</v>
      </c>
      <c r="D49" s="25" t="s">
        <v>85</v>
      </c>
      <c r="E49" s="100">
        <v>59</v>
      </c>
      <c r="F49" s="67"/>
      <c r="G49" s="64"/>
      <c r="H49" s="48">
        <f t="shared" si="6"/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ht="22.5" x14ac:dyDescent="0.2">
      <c r="A50" s="38">
        <v>2</v>
      </c>
      <c r="B50" s="39"/>
      <c r="C50" s="99" t="s">
        <v>120</v>
      </c>
      <c r="D50" s="25" t="s">
        <v>85</v>
      </c>
      <c r="E50" s="100">
        <v>67.849999999999994</v>
      </c>
      <c r="F50" s="67"/>
      <c r="G50" s="64"/>
      <c r="H50" s="48">
        <f t="shared" si="6"/>
        <v>0</v>
      </c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38">
        <v>3</v>
      </c>
      <c r="B51" s="39"/>
      <c r="C51" s="99" t="s">
        <v>121</v>
      </c>
      <c r="D51" s="25" t="s">
        <v>71</v>
      </c>
      <c r="E51" s="100">
        <v>1</v>
      </c>
      <c r="F51" s="67"/>
      <c r="G51" s="64"/>
      <c r="H51" s="48">
        <f t="shared" si="6"/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8">
        <v>4</v>
      </c>
      <c r="B52" s="39"/>
      <c r="C52" s="95" t="s">
        <v>122</v>
      </c>
      <c r="D52" s="25" t="s">
        <v>85</v>
      </c>
      <c r="E52" s="100">
        <v>59.7</v>
      </c>
      <c r="F52" s="67"/>
      <c r="G52" s="64"/>
      <c r="H52" s="48">
        <f t="shared" si="6"/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22.5" x14ac:dyDescent="0.2">
      <c r="A53" s="38">
        <v>5</v>
      </c>
      <c r="B53" s="39"/>
      <c r="C53" s="99" t="s">
        <v>123</v>
      </c>
      <c r="D53" s="25" t="s">
        <v>85</v>
      </c>
      <c r="E53" s="100">
        <v>68.66</v>
      </c>
      <c r="F53" s="67"/>
      <c r="G53" s="64"/>
      <c r="H53" s="48">
        <f t="shared" si="6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x14ac:dyDescent="0.2">
      <c r="A54" s="38">
        <v>6</v>
      </c>
      <c r="B54" s="39"/>
      <c r="C54" s="99" t="s">
        <v>121</v>
      </c>
      <c r="D54" s="25" t="s">
        <v>71</v>
      </c>
      <c r="E54" s="100">
        <v>1</v>
      </c>
      <c r="F54" s="67"/>
      <c r="G54" s="64"/>
      <c r="H54" s="48">
        <f t="shared" si="6"/>
        <v>0</v>
      </c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x14ac:dyDescent="0.2">
      <c r="A55" s="96">
        <v>4</v>
      </c>
      <c r="B55" s="97"/>
      <c r="C55" s="98" t="s">
        <v>124</v>
      </c>
      <c r="D55" s="25"/>
      <c r="E55" s="100"/>
      <c r="F55" s="67"/>
      <c r="G55" s="64"/>
      <c r="H55" s="48">
        <f t="shared" si="6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x14ac:dyDescent="0.2">
      <c r="A56" s="38">
        <v>1</v>
      </c>
      <c r="B56" s="39"/>
      <c r="C56" s="95" t="s">
        <v>125</v>
      </c>
      <c r="D56" s="25" t="s">
        <v>101</v>
      </c>
      <c r="E56" s="100">
        <v>1.38</v>
      </c>
      <c r="F56" s="67"/>
      <c r="G56" s="64"/>
      <c r="H56" s="48">
        <f t="shared" si="6"/>
        <v>0</v>
      </c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ht="22.5" x14ac:dyDescent="0.2">
      <c r="A57" s="38">
        <v>2</v>
      </c>
      <c r="B57" s="39"/>
      <c r="C57" s="99" t="s">
        <v>134</v>
      </c>
      <c r="D57" s="25" t="s">
        <v>101</v>
      </c>
      <c r="E57" s="100">
        <v>1.52</v>
      </c>
      <c r="F57" s="67"/>
      <c r="G57" s="64"/>
      <c r="H57" s="48">
        <f t="shared" si="6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38">
        <v>3</v>
      </c>
      <c r="B58" s="39"/>
      <c r="C58" s="99" t="s">
        <v>126</v>
      </c>
      <c r="D58" s="25" t="s">
        <v>99</v>
      </c>
      <c r="E58" s="100">
        <v>1</v>
      </c>
      <c r="F58" s="67"/>
      <c r="G58" s="64"/>
      <c r="H58" s="48">
        <f t="shared" si="6"/>
        <v>0</v>
      </c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2.5" x14ac:dyDescent="0.2">
      <c r="A59" s="38">
        <v>4</v>
      </c>
      <c r="B59" s="39"/>
      <c r="C59" s="95" t="s">
        <v>127</v>
      </c>
      <c r="D59" s="25" t="s">
        <v>62</v>
      </c>
      <c r="E59" s="100">
        <v>216.6</v>
      </c>
      <c r="F59" s="67"/>
      <c r="G59" s="64"/>
      <c r="H59" s="48">
        <f t="shared" si="6"/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ht="22.5" x14ac:dyDescent="0.2">
      <c r="A60" s="38">
        <v>5</v>
      </c>
      <c r="B60" s="39"/>
      <c r="C60" s="99" t="s">
        <v>128</v>
      </c>
      <c r="D60" s="25" t="s">
        <v>101</v>
      </c>
      <c r="E60" s="100">
        <v>77.98</v>
      </c>
      <c r="F60" s="67"/>
      <c r="G60" s="64"/>
      <c r="H60" s="48">
        <f t="shared" si="6"/>
        <v>0</v>
      </c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ht="22.5" x14ac:dyDescent="0.2">
      <c r="A61" s="38">
        <v>6</v>
      </c>
      <c r="B61" s="39"/>
      <c r="C61" s="95" t="s">
        <v>129</v>
      </c>
      <c r="D61" s="25" t="s">
        <v>62</v>
      </c>
      <c r="E61" s="100">
        <v>58.5</v>
      </c>
      <c r="F61" s="67"/>
      <c r="G61" s="64"/>
      <c r="H61" s="48">
        <f t="shared" si="6"/>
        <v>0</v>
      </c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x14ac:dyDescent="0.2">
      <c r="A62" s="38">
        <v>7</v>
      </c>
      <c r="B62" s="39"/>
      <c r="C62" s="99" t="s">
        <v>135</v>
      </c>
      <c r="D62" s="25" t="s">
        <v>101</v>
      </c>
      <c r="E62" s="100">
        <v>1.93</v>
      </c>
      <c r="F62" s="67"/>
      <c r="G62" s="64"/>
      <c r="H62" s="48">
        <f t="shared" si="6"/>
        <v>0</v>
      </c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x14ac:dyDescent="0.2">
      <c r="A63" s="38">
        <v>8</v>
      </c>
      <c r="B63" s="39"/>
      <c r="C63" s="99" t="s">
        <v>126</v>
      </c>
      <c r="D63" s="25" t="s">
        <v>99</v>
      </c>
      <c r="E63" s="100">
        <v>1</v>
      </c>
      <c r="F63" s="67"/>
      <c r="G63" s="64"/>
      <c r="H63" s="48">
        <f t="shared" si="6"/>
        <v>0</v>
      </c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x14ac:dyDescent="0.2">
      <c r="A64" s="96">
        <v>5</v>
      </c>
      <c r="B64" s="97"/>
      <c r="C64" s="98" t="s">
        <v>130</v>
      </c>
      <c r="D64" s="25"/>
      <c r="E64" s="100"/>
      <c r="F64" s="67"/>
      <c r="G64" s="64"/>
      <c r="H64" s="48">
        <f t="shared" si="6"/>
        <v>0</v>
      </c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ht="22.5" x14ac:dyDescent="0.2">
      <c r="A65" s="38">
        <v>1</v>
      </c>
      <c r="B65" s="39"/>
      <c r="C65" s="95" t="s">
        <v>131</v>
      </c>
      <c r="D65" s="25" t="s">
        <v>71</v>
      </c>
      <c r="E65" s="100">
        <v>1</v>
      </c>
      <c r="F65" s="67"/>
      <c r="G65" s="64"/>
      <c r="H65" s="48">
        <f t="shared" si="6"/>
        <v>0</v>
      </c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ht="45.75" thickBot="1" x14ac:dyDescent="0.25">
      <c r="A66" s="38">
        <v>2</v>
      </c>
      <c r="B66" s="39"/>
      <c r="C66" s="95" t="s">
        <v>132</v>
      </c>
      <c r="D66" s="25" t="s">
        <v>71</v>
      </c>
      <c r="E66" s="100">
        <v>1</v>
      </c>
      <c r="F66" s="67"/>
      <c r="G66" s="64"/>
      <c r="H66" s="48">
        <f t="shared" si="6"/>
        <v>0</v>
      </c>
      <c r="I66" s="64"/>
      <c r="J66" s="64"/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ht="12" thickBot="1" x14ac:dyDescent="0.25">
      <c r="A67" s="158" t="s">
        <v>88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60"/>
      <c r="L67" s="68">
        <f>SUM(L14:L66)</f>
        <v>0</v>
      </c>
      <c r="M67" s="69">
        <f>SUM(M14:M66)</f>
        <v>0</v>
      </c>
      <c r="N67" s="69">
        <f>SUM(N14:N66)</f>
        <v>0</v>
      </c>
      <c r="O67" s="69">
        <f>SUM(O14:O66)</f>
        <v>0</v>
      </c>
      <c r="P67" s="70">
        <f>SUM(P14:P66)</f>
        <v>0</v>
      </c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14</v>
      </c>
      <c r="B70" s="17"/>
      <c r="C70" s="157">
        <f>'Kops a'!C34:H34</f>
        <v>0</v>
      </c>
      <c r="D70" s="157"/>
      <c r="E70" s="157"/>
      <c r="F70" s="157"/>
      <c r="G70" s="157"/>
      <c r="H70" s="15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05" t="s">
        <v>15</v>
      </c>
      <c r="D71" s="105"/>
      <c r="E71" s="105"/>
      <c r="F71" s="105"/>
      <c r="G71" s="105"/>
      <c r="H71" s="105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7" t="str">
        <f>'Kops a'!A37</f>
        <v>Tāme sastādīta</v>
      </c>
      <c r="B73" s="88"/>
      <c r="C73" s="88"/>
      <c r="D73" s="8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" t="s">
        <v>37</v>
      </c>
      <c r="B75" s="17"/>
      <c r="C75" s="157">
        <f>'Kops a'!C39:H39</f>
        <v>0</v>
      </c>
      <c r="D75" s="157"/>
      <c r="E75" s="157"/>
      <c r="F75" s="157"/>
      <c r="G75" s="157"/>
      <c r="H75" s="15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05" t="s">
        <v>15</v>
      </c>
      <c r="D76" s="105"/>
      <c r="E76" s="105"/>
      <c r="F76" s="105"/>
      <c r="G76" s="105"/>
      <c r="H76" s="105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87" t="s">
        <v>54</v>
      </c>
      <c r="B78" s="88"/>
      <c r="C78" s="92">
        <f>'Kops a'!C42</f>
        <v>0</v>
      </c>
      <c r="D78" s="5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76:H76"/>
    <mergeCell ref="C4:I4"/>
    <mergeCell ref="F12:K12"/>
    <mergeCell ref="J9:M9"/>
    <mergeCell ref="D8:L8"/>
    <mergeCell ref="A67:K67"/>
    <mergeCell ref="C70:H70"/>
    <mergeCell ref="C71:H71"/>
    <mergeCell ref="C75:H75"/>
  </mergeCells>
  <conditionalFormatting sqref="A14:G66 J22 I23:J66 I14:J21">
    <cfRule type="cellIs" dxfId="147" priority="27" operator="equal">
      <formula>0</formula>
    </cfRule>
  </conditionalFormatting>
  <conditionalFormatting sqref="N9:O9 K14:P66 H14:H66">
    <cfRule type="cellIs" dxfId="146" priority="26" operator="equal">
      <formula>0</formula>
    </cfRule>
  </conditionalFormatting>
  <conditionalFormatting sqref="C2:I2">
    <cfRule type="cellIs" dxfId="145" priority="23" operator="equal">
      <formula>0</formula>
    </cfRule>
  </conditionalFormatting>
  <conditionalFormatting sqref="O10">
    <cfRule type="cellIs" dxfId="144" priority="22" operator="equal">
      <formula>"20__. gada __. _________"</formula>
    </cfRule>
  </conditionalFormatting>
  <conditionalFormatting sqref="A67:K67">
    <cfRule type="containsText" dxfId="143" priority="21" operator="containsText" text="Tiešās izmaksas kopā, t. sk. darba devēja sociālais nodoklis __.__% ">
      <formula>NOT(ISERROR(SEARCH("Tiešās izmaksas kopā, t. sk. darba devēja sociālais nodoklis __.__% ",A67)))</formula>
    </cfRule>
  </conditionalFormatting>
  <conditionalFormatting sqref="L67:P67">
    <cfRule type="cellIs" dxfId="142" priority="16" operator="equal">
      <formula>0</formula>
    </cfRule>
  </conditionalFormatting>
  <conditionalFormatting sqref="C4:I4">
    <cfRule type="cellIs" dxfId="141" priority="15" operator="equal">
      <formula>0</formula>
    </cfRule>
  </conditionalFormatting>
  <conditionalFormatting sqref="D5:L8">
    <cfRule type="cellIs" dxfId="140" priority="13" operator="equal">
      <formula>0</formula>
    </cfRule>
  </conditionalFormatting>
  <conditionalFormatting sqref="P10">
    <cfRule type="cellIs" dxfId="139" priority="12" operator="equal">
      <formula>"20__. gada __. _________"</formula>
    </cfRule>
  </conditionalFormatting>
  <conditionalFormatting sqref="C75:H75">
    <cfRule type="cellIs" dxfId="138" priority="9" operator="equal">
      <formula>0</formula>
    </cfRule>
  </conditionalFormatting>
  <conditionalFormatting sqref="C70:H70">
    <cfRule type="cellIs" dxfId="137" priority="8" operator="equal">
      <formula>0</formula>
    </cfRule>
  </conditionalFormatting>
  <conditionalFormatting sqref="C75:H75 C78 C70:H70">
    <cfRule type="cellIs" dxfId="136" priority="7" operator="equal">
      <formula>0</formula>
    </cfRule>
  </conditionalFormatting>
  <conditionalFormatting sqref="D1">
    <cfRule type="cellIs" dxfId="135" priority="6" operator="equal">
      <formula>0</formula>
    </cfRule>
  </conditionalFormatting>
  <conditionalFormatting sqref="A9">
    <cfRule type="containsText" dxfId="134" priority="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22">
    <cfRule type="cellIs" dxfId="133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46B16A03-C867-4231-9EE2-FA19DDA4D492}">
            <xm:f>NOT(ISERROR(SEARCH("Tāme sastādīta ____. gada ___. ______________",A73)))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containsText" priority="10" operator="containsText" id="{2AF3CC58-04F0-4432-AA0F-D3D058C3CAD1}">
            <xm:f>NOT(ISERROR(SEARCH("Sertifikāta Nr. _________________________________",A78)))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26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203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P114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A120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136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95" t="s">
        <v>137</v>
      </c>
      <c r="D15" s="25" t="s">
        <v>96</v>
      </c>
      <c r="E15" s="100">
        <v>1</v>
      </c>
      <c r="F15" s="67"/>
      <c r="G15" s="64"/>
      <c r="H15" s="48">
        <f t="shared" ref="H15:H75" si="0">ROUND(F15*G15,2)</f>
        <v>0</v>
      </c>
      <c r="I15" s="64"/>
      <c r="J15" s="64"/>
      <c r="K15" s="49">
        <f t="shared" ref="K15:K71" si="1">SUM(H15:J15)</f>
        <v>0</v>
      </c>
      <c r="L15" s="50">
        <f t="shared" ref="L15:L71" si="2">ROUND(E15*F15,2)</f>
        <v>0</v>
      </c>
      <c r="M15" s="48">
        <f t="shared" ref="M15:M71" si="3">ROUND(H15*E15,2)</f>
        <v>0</v>
      </c>
      <c r="N15" s="48">
        <f t="shared" ref="N15:N71" si="4">ROUND(I15*E15,2)</f>
        <v>0</v>
      </c>
      <c r="O15" s="48">
        <f t="shared" ref="O15:O71" si="5">ROUND(J15*E15,2)</f>
        <v>0</v>
      </c>
      <c r="P15" s="49">
        <f t="shared" ref="P15:P71" si="6">SUM(M15:O15)</f>
        <v>0</v>
      </c>
    </row>
    <row r="16" spans="1:16" ht="33.75" x14ac:dyDescent="0.2">
      <c r="A16" s="38">
        <v>2</v>
      </c>
      <c r="B16" s="39"/>
      <c r="C16" s="95" t="s">
        <v>138</v>
      </c>
      <c r="D16" s="25" t="s">
        <v>96</v>
      </c>
      <c r="E16" s="100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95" t="s">
        <v>139</v>
      </c>
      <c r="D17" s="25" t="s">
        <v>62</v>
      </c>
      <c r="E17" s="100">
        <v>35.4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95" t="s">
        <v>140</v>
      </c>
      <c r="D18" s="25" t="s">
        <v>99</v>
      </c>
      <c r="E18" s="100">
        <v>1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33.75" x14ac:dyDescent="0.2">
      <c r="A19" s="38">
        <v>5</v>
      </c>
      <c r="B19" s="39"/>
      <c r="C19" s="95" t="s">
        <v>141</v>
      </c>
      <c r="D19" s="25" t="s">
        <v>62</v>
      </c>
      <c r="E19" s="100">
        <v>14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45" x14ac:dyDescent="0.2">
      <c r="A20" s="38">
        <v>6</v>
      </c>
      <c r="B20" s="39"/>
      <c r="C20" s="95" t="s">
        <v>142</v>
      </c>
      <c r="D20" s="25" t="s">
        <v>62</v>
      </c>
      <c r="E20" s="100">
        <v>14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/>
      <c r="C21" s="95" t="s">
        <v>143</v>
      </c>
      <c r="D21" s="25" t="s">
        <v>99</v>
      </c>
      <c r="E21" s="100">
        <v>1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/>
      <c r="C22" s="95" t="s">
        <v>144</v>
      </c>
      <c r="D22" s="25" t="s">
        <v>85</v>
      </c>
      <c r="E22" s="100">
        <v>62.8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67.5" x14ac:dyDescent="0.2">
      <c r="A23" s="38">
        <v>9</v>
      </c>
      <c r="B23" s="39"/>
      <c r="C23" s="95" t="s">
        <v>145</v>
      </c>
      <c r="D23" s="25" t="s">
        <v>62</v>
      </c>
      <c r="E23" s="100">
        <v>4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95" t="s">
        <v>146</v>
      </c>
      <c r="D24" s="25" t="s">
        <v>62</v>
      </c>
      <c r="E24" s="100">
        <v>732.1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/>
      <c r="C25" s="95" t="s">
        <v>147</v>
      </c>
      <c r="D25" s="25" t="s">
        <v>62</v>
      </c>
      <c r="E25" s="100">
        <v>732.1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/>
      <c r="C26" s="95" t="s">
        <v>148</v>
      </c>
      <c r="D26" s="25" t="s">
        <v>101</v>
      </c>
      <c r="E26" s="100">
        <v>79.3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95" t="s">
        <v>149</v>
      </c>
      <c r="D27" s="25" t="s">
        <v>101</v>
      </c>
      <c r="E27" s="100">
        <v>79.3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95" t="s">
        <v>150</v>
      </c>
      <c r="D28" s="25" t="s">
        <v>96</v>
      </c>
      <c r="E28" s="100">
        <v>1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96">
        <v>2</v>
      </c>
      <c r="B29" s="97"/>
      <c r="C29" s="98" t="s">
        <v>151</v>
      </c>
      <c r="D29" s="25"/>
      <c r="E29" s="100"/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33.75" x14ac:dyDescent="0.2">
      <c r="A30" s="38">
        <v>1</v>
      </c>
      <c r="B30" s="39"/>
      <c r="C30" s="95" t="s">
        <v>152</v>
      </c>
      <c r="D30" s="25" t="s">
        <v>153</v>
      </c>
      <c r="E30" s="100">
        <v>4.4400000000000004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2</v>
      </c>
      <c r="B31" s="39"/>
      <c r="C31" s="99" t="s">
        <v>154</v>
      </c>
      <c r="D31" s="25" t="s">
        <v>101</v>
      </c>
      <c r="E31" s="100">
        <v>3.55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3</v>
      </c>
      <c r="B32" s="39"/>
      <c r="C32" s="99" t="s">
        <v>155</v>
      </c>
      <c r="D32" s="25" t="s">
        <v>69</v>
      </c>
      <c r="E32" s="100">
        <v>15.32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4</v>
      </c>
      <c r="B33" s="39"/>
      <c r="C33" s="99" t="s">
        <v>156</v>
      </c>
      <c r="D33" s="25" t="s">
        <v>69</v>
      </c>
      <c r="E33" s="100">
        <v>2.04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5</v>
      </c>
      <c r="B34" s="39"/>
      <c r="C34" s="99" t="s">
        <v>87</v>
      </c>
      <c r="D34" s="25" t="s">
        <v>99</v>
      </c>
      <c r="E34" s="100">
        <v>1</v>
      </c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96">
        <v>3</v>
      </c>
      <c r="B35" s="97"/>
      <c r="C35" s="98" t="s">
        <v>157</v>
      </c>
      <c r="D35" s="25"/>
      <c r="E35" s="100"/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1</v>
      </c>
      <c r="B36" s="39"/>
      <c r="C36" s="95" t="s">
        <v>158</v>
      </c>
      <c r="D36" s="25" t="s">
        <v>62</v>
      </c>
      <c r="E36" s="100">
        <v>190.16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33.75" x14ac:dyDescent="0.2">
      <c r="A37" s="38">
        <v>2</v>
      </c>
      <c r="B37" s="39"/>
      <c r="C37" s="95" t="s">
        <v>159</v>
      </c>
      <c r="D37" s="25" t="s">
        <v>62</v>
      </c>
      <c r="E37" s="100">
        <v>190.16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3</v>
      </c>
      <c r="B38" s="39"/>
      <c r="C38" s="99" t="s">
        <v>160</v>
      </c>
      <c r="D38" s="25" t="s">
        <v>62</v>
      </c>
      <c r="E38" s="100">
        <v>209.18</v>
      </c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4</v>
      </c>
      <c r="B39" s="39"/>
      <c r="C39" s="99" t="s">
        <v>161</v>
      </c>
      <c r="D39" s="25" t="s">
        <v>69</v>
      </c>
      <c r="E39" s="100">
        <v>1236.04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5</v>
      </c>
      <c r="B40" s="39"/>
      <c r="C40" s="99" t="s">
        <v>162</v>
      </c>
      <c r="D40" s="25" t="s">
        <v>71</v>
      </c>
      <c r="E40" s="100">
        <v>1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6</v>
      </c>
      <c r="B41" s="39"/>
      <c r="C41" s="95" t="s">
        <v>163</v>
      </c>
      <c r="D41" s="25" t="s">
        <v>62</v>
      </c>
      <c r="E41" s="100">
        <v>122.9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7</v>
      </c>
      <c r="B42" s="39"/>
      <c r="C42" s="99" t="s">
        <v>67</v>
      </c>
      <c r="D42" s="25" t="s">
        <v>62</v>
      </c>
      <c r="E42" s="100">
        <v>153.63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8</v>
      </c>
      <c r="B43" s="39"/>
      <c r="C43" s="99" t="s">
        <v>68</v>
      </c>
      <c r="D43" s="25" t="s">
        <v>69</v>
      </c>
      <c r="E43" s="100">
        <v>614.5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9</v>
      </c>
      <c r="B44" s="39"/>
      <c r="C44" s="99" t="s">
        <v>70</v>
      </c>
      <c r="D44" s="25" t="s">
        <v>71</v>
      </c>
      <c r="E44" s="100">
        <v>1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10</v>
      </c>
      <c r="B45" s="39"/>
      <c r="C45" s="99" t="s">
        <v>72</v>
      </c>
      <c r="D45" s="25" t="s">
        <v>69</v>
      </c>
      <c r="E45" s="100">
        <v>30.73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11</v>
      </c>
      <c r="B46" s="39"/>
      <c r="C46" s="95" t="s">
        <v>164</v>
      </c>
      <c r="D46" s="25" t="s">
        <v>62</v>
      </c>
      <c r="E46" s="100">
        <v>122.9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12</v>
      </c>
      <c r="B47" s="39"/>
      <c r="C47" s="99" t="s">
        <v>165</v>
      </c>
      <c r="D47" s="25" t="s">
        <v>69</v>
      </c>
      <c r="E47" s="100">
        <v>1720.6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13</v>
      </c>
      <c r="B48" s="39"/>
      <c r="C48" s="99" t="s">
        <v>75</v>
      </c>
      <c r="D48" s="25" t="s">
        <v>71</v>
      </c>
      <c r="E48" s="100">
        <v>1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14</v>
      </c>
      <c r="B49" s="39"/>
      <c r="C49" s="95" t="s">
        <v>166</v>
      </c>
      <c r="D49" s="25" t="s">
        <v>62</v>
      </c>
      <c r="E49" s="100">
        <v>122.9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15</v>
      </c>
      <c r="B50" s="39"/>
      <c r="C50" s="99" t="s">
        <v>167</v>
      </c>
      <c r="D50" s="25" t="s">
        <v>78</v>
      </c>
      <c r="E50" s="100">
        <v>66.37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16</v>
      </c>
      <c r="B51" s="39"/>
      <c r="C51" s="99" t="s">
        <v>75</v>
      </c>
      <c r="D51" s="25" t="s">
        <v>71</v>
      </c>
      <c r="E51" s="100">
        <v>1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96">
        <v>4</v>
      </c>
      <c r="B52" s="97"/>
      <c r="C52" s="98" t="s">
        <v>168</v>
      </c>
      <c r="D52" s="25"/>
      <c r="E52" s="100"/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1</v>
      </c>
      <c r="B53" s="39"/>
      <c r="C53" s="95" t="s">
        <v>169</v>
      </c>
      <c r="D53" s="25" t="s">
        <v>85</v>
      </c>
      <c r="E53" s="100">
        <v>68.150000000000006</v>
      </c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33.75" x14ac:dyDescent="0.2">
      <c r="A54" s="38">
        <v>2</v>
      </c>
      <c r="B54" s="39"/>
      <c r="C54" s="95" t="s">
        <v>170</v>
      </c>
      <c r="D54" s="25" t="s">
        <v>62</v>
      </c>
      <c r="E54" s="100">
        <v>667.65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3</v>
      </c>
      <c r="B55" s="39"/>
      <c r="C55" s="99" t="s">
        <v>171</v>
      </c>
      <c r="D55" s="25" t="s">
        <v>62</v>
      </c>
      <c r="E55" s="100">
        <v>734.42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4</v>
      </c>
      <c r="B56" s="39"/>
      <c r="C56" s="99" t="s">
        <v>172</v>
      </c>
      <c r="D56" s="25" t="s">
        <v>69</v>
      </c>
      <c r="E56" s="100">
        <v>4339.7299999999996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5</v>
      </c>
      <c r="B57" s="39"/>
      <c r="C57" s="99" t="s">
        <v>162</v>
      </c>
      <c r="D57" s="25" t="s">
        <v>71</v>
      </c>
      <c r="E57" s="100">
        <v>1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45" x14ac:dyDescent="0.2">
      <c r="A58" s="38">
        <v>6</v>
      </c>
      <c r="B58" s="39"/>
      <c r="C58" s="95" t="s">
        <v>173</v>
      </c>
      <c r="D58" s="25" t="s">
        <v>62</v>
      </c>
      <c r="E58" s="100">
        <v>1.55</v>
      </c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7</v>
      </c>
      <c r="B59" s="39"/>
      <c r="C59" s="99" t="s">
        <v>174</v>
      </c>
      <c r="D59" s="25" t="s">
        <v>62</v>
      </c>
      <c r="E59" s="100">
        <v>1.71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8</v>
      </c>
      <c r="B60" s="39"/>
      <c r="C60" s="99" t="s">
        <v>172</v>
      </c>
      <c r="D60" s="25" t="s">
        <v>69</v>
      </c>
      <c r="E60" s="100">
        <v>10.08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9</v>
      </c>
      <c r="B61" s="39"/>
      <c r="C61" s="99" t="s">
        <v>162</v>
      </c>
      <c r="D61" s="25" t="s">
        <v>71</v>
      </c>
      <c r="E61" s="100">
        <v>1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10</v>
      </c>
      <c r="B62" s="39"/>
      <c r="C62" s="95" t="s">
        <v>175</v>
      </c>
      <c r="D62" s="25" t="s">
        <v>62</v>
      </c>
      <c r="E62" s="100">
        <v>669.2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11</v>
      </c>
      <c r="B63" s="39"/>
      <c r="C63" s="99" t="s">
        <v>67</v>
      </c>
      <c r="D63" s="25" t="s">
        <v>62</v>
      </c>
      <c r="E63" s="100">
        <v>836.5</v>
      </c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12</v>
      </c>
      <c r="B64" s="39"/>
      <c r="C64" s="99" t="s">
        <v>172</v>
      </c>
      <c r="D64" s="25" t="s">
        <v>69</v>
      </c>
      <c r="E64" s="100">
        <v>3346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13</v>
      </c>
      <c r="B65" s="39"/>
      <c r="C65" s="99" t="s">
        <v>176</v>
      </c>
      <c r="D65" s="25" t="s">
        <v>85</v>
      </c>
      <c r="E65" s="100">
        <v>74.959999999999994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14</v>
      </c>
      <c r="B66" s="39"/>
      <c r="C66" s="99" t="s">
        <v>70</v>
      </c>
      <c r="D66" s="25" t="s">
        <v>71</v>
      </c>
      <c r="E66" s="100">
        <v>1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15</v>
      </c>
      <c r="B67" s="39"/>
      <c r="C67" s="99" t="s">
        <v>72</v>
      </c>
      <c r="D67" s="25" t="s">
        <v>69</v>
      </c>
      <c r="E67" s="100">
        <v>167.3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22.5" x14ac:dyDescent="0.2">
      <c r="A68" s="38">
        <v>16</v>
      </c>
      <c r="B68" s="39"/>
      <c r="C68" s="95" t="s">
        <v>177</v>
      </c>
      <c r="D68" s="25" t="s">
        <v>62</v>
      </c>
      <c r="E68" s="100">
        <v>669.2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17</v>
      </c>
      <c r="B69" s="39"/>
      <c r="C69" s="99" t="s">
        <v>74</v>
      </c>
      <c r="D69" s="25" t="s">
        <v>69</v>
      </c>
      <c r="E69" s="100">
        <v>2676.8</v>
      </c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18</v>
      </c>
      <c r="B70" s="39"/>
      <c r="C70" s="99" t="s">
        <v>75</v>
      </c>
      <c r="D70" s="25" t="s">
        <v>71</v>
      </c>
      <c r="E70" s="100">
        <v>1</v>
      </c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19</v>
      </c>
      <c r="B71" s="39"/>
      <c r="C71" s="95" t="s">
        <v>178</v>
      </c>
      <c r="D71" s="25" t="s">
        <v>62</v>
      </c>
      <c r="E71" s="100">
        <v>669.2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22.5" x14ac:dyDescent="0.2">
      <c r="A72" s="38">
        <v>20</v>
      </c>
      <c r="B72" s="39"/>
      <c r="C72" s="99" t="s">
        <v>179</v>
      </c>
      <c r="D72" s="25" t="s">
        <v>78</v>
      </c>
      <c r="E72" s="100">
        <v>361.37</v>
      </c>
      <c r="F72" s="67"/>
      <c r="G72" s="64"/>
      <c r="H72" s="48">
        <f t="shared" si="0"/>
        <v>0</v>
      </c>
      <c r="I72" s="64"/>
      <c r="J72" s="64"/>
      <c r="K72" s="49">
        <f t="shared" ref="K72:K113" si="7">SUM(H72:J72)</f>
        <v>0</v>
      </c>
      <c r="L72" s="50">
        <f t="shared" ref="L72:L113" si="8">ROUND(E72*F72,2)</f>
        <v>0</v>
      </c>
      <c r="M72" s="48">
        <f t="shared" ref="M72:M113" si="9">ROUND(H72*E72,2)</f>
        <v>0</v>
      </c>
      <c r="N72" s="48">
        <f t="shared" ref="N72:N113" si="10">ROUND(I72*E72,2)</f>
        <v>0</v>
      </c>
      <c r="O72" s="48">
        <f t="shared" ref="O72:O113" si="11">ROUND(J72*E72,2)</f>
        <v>0</v>
      </c>
      <c r="P72" s="49">
        <f t="shared" ref="P72:P113" si="12">SUM(M72:O72)</f>
        <v>0</v>
      </c>
    </row>
    <row r="73" spans="1:16" x14ac:dyDescent="0.2">
      <c r="A73" s="38">
        <v>21</v>
      </c>
      <c r="B73" s="39"/>
      <c r="C73" s="99" t="s">
        <v>75</v>
      </c>
      <c r="D73" s="25" t="s">
        <v>71</v>
      </c>
      <c r="E73" s="100">
        <v>1</v>
      </c>
      <c r="F73" s="67"/>
      <c r="G73" s="64"/>
      <c r="H73" s="48">
        <f t="shared" si="0"/>
        <v>0</v>
      </c>
      <c r="I73" s="64"/>
      <c r="J73" s="64"/>
      <c r="K73" s="49">
        <f t="shared" si="7"/>
        <v>0</v>
      </c>
      <c r="L73" s="50">
        <f t="shared" si="8"/>
        <v>0</v>
      </c>
      <c r="M73" s="48">
        <f t="shared" si="9"/>
        <v>0</v>
      </c>
      <c r="N73" s="48">
        <f t="shared" si="10"/>
        <v>0</v>
      </c>
      <c r="O73" s="48">
        <f t="shared" si="11"/>
        <v>0</v>
      </c>
      <c r="P73" s="49">
        <f t="shared" si="12"/>
        <v>0</v>
      </c>
    </row>
    <row r="74" spans="1:16" x14ac:dyDescent="0.2">
      <c r="A74" s="96">
        <v>5</v>
      </c>
      <c r="B74" s="97"/>
      <c r="C74" s="98" t="s">
        <v>180</v>
      </c>
      <c r="D74" s="25"/>
      <c r="E74" s="100"/>
      <c r="F74" s="67"/>
      <c r="G74" s="64"/>
      <c r="H74" s="48">
        <f t="shared" si="0"/>
        <v>0</v>
      </c>
      <c r="I74" s="64"/>
      <c r="J74" s="64"/>
      <c r="K74" s="49">
        <f t="shared" si="7"/>
        <v>0</v>
      </c>
      <c r="L74" s="50">
        <f t="shared" si="8"/>
        <v>0</v>
      </c>
      <c r="M74" s="48">
        <f t="shared" si="9"/>
        <v>0</v>
      </c>
      <c r="N74" s="48">
        <f t="shared" si="10"/>
        <v>0</v>
      </c>
      <c r="O74" s="48">
        <f t="shared" si="11"/>
        <v>0</v>
      </c>
      <c r="P74" s="49">
        <f t="shared" si="12"/>
        <v>0</v>
      </c>
    </row>
    <row r="75" spans="1:16" ht="33.75" x14ac:dyDescent="0.2">
      <c r="A75" s="38">
        <v>1</v>
      </c>
      <c r="B75" s="39"/>
      <c r="C75" s="95" t="s">
        <v>424</v>
      </c>
      <c r="D75" s="25" t="s">
        <v>62</v>
      </c>
      <c r="E75" s="100">
        <v>62.9</v>
      </c>
      <c r="F75" s="67"/>
      <c r="G75" s="64"/>
      <c r="H75" s="48">
        <f t="shared" si="0"/>
        <v>0</v>
      </c>
      <c r="I75" s="64"/>
      <c r="J75" s="64"/>
      <c r="K75" s="49">
        <f t="shared" si="7"/>
        <v>0</v>
      </c>
      <c r="L75" s="50">
        <f t="shared" si="8"/>
        <v>0</v>
      </c>
      <c r="M75" s="48">
        <f t="shared" si="9"/>
        <v>0</v>
      </c>
      <c r="N75" s="48">
        <f t="shared" si="10"/>
        <v>0</v>
      </c>
      <c r="O75" s="48">
        <f t="shared" si="11"/>
        <v>0</v>
      </c>
      <c r="P75" s="49">
        <f t="shared" si="12"/>
        <v>0</v>
      </c>
    </row>
    <row r="76" spans="1:16" ht="22.5" x14ac:dyDescent="0.2">
      <c r="A76" s="38">
        <v>2</v>
      </c>
      <c r="B76" s="39"/>
      <c r="C76" s="99" t="s">
        <v>425</v>
      </c>
      <c r="D76" s="25" t="s">
        <v>62</v>
      </c>
      <c r="E76" s="100">
        <v>69.19</v>
      </c>
      <c r="F76" s="67"/>
      <c r="G76" s="64"/>
      <c r="H76" s="48">
        <f t="shared" ref="H76:H113" si="13">ROUND(F76*G76,2)</f>
        <v>0</v>
      </c>
      <c r="I76" s="64"/>
      <c r="J76" s="64"/>
      <c r="K76" s="49">
        <f t="shared" si="7"/>
        <v>0</v>
      </c>
      <c r="L76" s="50">
        <f t="shared" si="8"/>
        <v>0</v>
      </c>
      <c r="M76" s="48">
        <f t="shared" si="9"/>
        <v>0</v>
      </c>
      <c r="N76" s="48">
        <f t="shared" si="10"/>
        <v>0</v>
      </c>
      <c r="O76" s="48">
        <f t="shared" si="11"/>
        <v>0</v>
      </c>
      <c r="P76" s="49">
        <f t="shared" si="12"/>
        <v>0</v>
      </c>
    </row>
    <row r="77" spans="1:16" x14ac:dyDescent="0.2">
      <c r="A77" s="38">
        <v>3</v>
      </c>
      <c r="B77" s="39"/>
      <c r="C77" s="99" t="s">
        <v>172</v>
      </c>
      <c r="D77" s="25" t="s">
        <v>69</v>
      </c>
      <c r="E77" s="100">
        <v>408.85</v>
      </c>
      <c r="F77" s="67"/>
      <c r="G77" s="64"/>
      <c r="H77" s="48">
        <f t="shared" si="13"/>
        <v>0</v>
      </c>
      <c r="I77" s="64"/>
      <c r="J77" s="64"/>
      <c r="K77" s="49">
        <f t="shared" si="7"/>
        <v>0</v>
      </c>
      <c r="L77" s="50">
        <f t="shared" si="8"/>
        <v>0</v>
      </c>
      <c r="M77" s="48">
        <f t="shared" si="9"/>
        <v>0</v>
      </c>
      <c r="N77" s="48">
        <f t="shared" si="10"/>
        <v>0</v>
      </c>
      <c r="O77" s="48">
        <f t="shared" si="11"/>
        <v>0</v>
      </c>
      <c r="P77" s="49">
        <f t="shared" si="12"/>
        <v>0</v>
      </c>
    </row>
    <row r="78" spans="1:16" x14ac:dyDescent="0.2">
      <c r="A78" s="38">
        <v>4</v>
      </c>
      <c r="B78" s="39"/>
      <c r="C78" s="99" t="s">
        <v>87</v>
      </c>
      <c r="D78" s="25" t="s">
        <v>71</v>
      </c>
      <c r="E78" s="100">
        <v>1</v>
      </c>
      <c r="F78" s="67"/>
      <c r="G78" s="64"/>
      <c r="H78" s="48">
        <f t="shared" si="13"/>
        <v>0</v>
      </c>
      <c r="I78" s="64"/>
      <c r="J78" s="64"/>
      <c r="K78" s="49">
        <f t="shared" si="7"/>
        <v>0</v>
      </c>
      <c r="L78" s="50">
        <f t="shared" si="8"/>
        <v>0</v>
      </c>
      <c r="M78" s="48">
        <f t="shared" si="9"/>
        <v>0</v>
      </c>
      <c r="N78" s="48">
        <f t="shared" si="10"/>
        <v>0</v>
      </c>
      <c r="O78" s="48">
        <f t="shared" si="11"/>
        <v>0</v>
      </c>
      <c r="P78" s="49">
        <f t="shared" si="12"/>
        <v>0</v>
      </c>
    </row>
    <row r="79" spans="1:16" ht="22.5" x14ac:dyDescent="0.2">
      <c r="A79" s="38">
        <v>5</v>
      </c>
      <c r="B79" s="39"/>
      <c r="C79" s="95" t="s">
        <v>181</v>
      </c>
      <c r="D79" s="25" t="s">
        <v>62</v>
      </c>
      <c r="E79" s="100">
        <v>62.9</v>
      </c>
      <c r="F79" s="67"/>
      <c r="G79" s="64"/>
      <c r="H79" s="48">
        <f t="shared" si="13"/>
        <v>0</v>
      </c>
      <c r="I79" s="64"/>
      <c r="J79" s="64"/>
      <c r="K79" s="49">
        <f t="shared" si="7"/>
        <v>0</v>
      </c>
      <c r="L79" s="50">
        <f t="shared" si="8"/>
        <v>0</v>
      </c>
      <c r="M79" s="48">
        <f t="shared" si="9"/>
        <v>0</v>
      </c>
      <c r="N79" s="48">
        <f t="shared" si="10"/>
        <v>0</v>
      </c>
      <c r="O79" s="48">
        <f t="shared" si="11"/>
        <v>0</v>
      </c>
      <c r="P79" s="49">
        <f t="shared" si="12"/>
        <v>0</v>
      </c>
    </row>
    <row r="80" spans="1:16" ht="22.5" x14ac:dyDescent="0.2">
      <c r="A80" s="38">
        <v>6</v>
      </c>
      <c r="B80" s="39"/>
      <c r="C80" s="99" t="s">
        <v>67</v>
      </c>
      <c r="D80" s="25" t="s">
        <v>62</v>
      </c>
      <c r="E80" s="100">
        <v>78.63</v>
      </c>
      <c r="F80" s="67"/>
      <c r="G80" s="64"/>
      <c r="H80" s="48">
        <f t="shared" si="13"/>
        <v>0</v>
      </c>
      <c r="I80" s="64"/>
      <c r="J80" s="64"/>
      <c r="K80" s="49">
        <f t="shared" si="7"/>
        <v>0</v>
      </c>
      <c r="L80" s="50">
        <f t="shared" si="8"/>
        <v>0</v>
      </c>
      <c r="M80" s="48">
        <f t="shared" si="9"/>
        <v>0</v>
      </c>
      <c r="N80" s="48">
        <f t="shared" si="10"/>
        <v>0</v>
      </c>
      <c r="O80" s="48">
        <f t="shared" si="11"/>
        <v>0</v>
      </c>
      <c r="P80" s="49">
        <f t="shared" si="12"/>
        <v>0</v>
      </c>
    </row>
    <row r="81" spans="1:16" ht="22.5" x14ac:dyDescent="0.2">
      <c r="A81" s="38">
        <v>7</v>
      </c>
      <c r="B81" s="39"/>
      <c r="C81" s="99" t="s">
        <v>182</v>
      </c>
      <c r="D81" s="25" t="s">
        <v>85</v>
      </c>
      <c r="E81" s="100">
        <v>261.45</v>
      </c>
      <c r="F81" s="67"/>
      <c r="G81" s="64"/>
      <c r="H81" s="48">
        <f t="shared" si="13"/>
        <v>0</v>
      </c>
      <c r="I81" s="64"/>
      <c r="J81" s="64"/>
      <c r="K81" s="49">
        <f t="shared" si="7"/>
        <v>0</v>
      </c>
      <c r="L81" s="50">
        <f t="shared" si="8"/>
        <v>0</v>
      </c>
      <c r="M81" s="48">
        <f t="shared" si="9"/>
        <v>0</v>
      </c>
      <c r="N81" s="48">
        <f t="shared" si="10"/>
        <v>0</v>
      </c>
      <c r="O81" s="48">
        <f t="shared" si="11"/>
        <v>0</v>
      </c>
      <c r="P81" s="49">
        <f t="shared" si="12"/>
        <v>0</v>
      </c>
    </row>
    <row r="82" spans="1:16" x14ac:dyDescent="0.2">
      <c r="A82" s="38">
        <v>8</v>
      </c>
      <c r="B82" s="39"/>
      <c r="C82" s="99" t="s">
        <v>172</v>
      </c>
      <c r="D82" s="25" t="s">
        <v>69</v>
      </c>
      <c r="E82" s="100">
        <v>314.5</v>
      </c>
      <c r="F82" s="67"/>
      <c r="G82" s="64"/>
      <c r="H82" s="48">
        <f t="shared" si="13"/>
        <v>0</v>
      </c>
      <c r="I82" s="64"/>
      <c r="J82" s="64"/>
      <c r="K82" s="49">
        <f t="shared" si="7"/>
        <v>0</v>
      </c>
      <c r="L82" s="50">
        <f t="shared" si="8"/>
        <v>0</v>
      </c>
      <c r="M82" s="48">
        <f t="shared" si="9"/>
        <v>0</v>
      </c>
      <c r="N82" s="48">
        <f t="shared" si="10"/>
        <v>0</v>
      </c>
      <c r="O82" s="48">
        <f t="shared" si="11"/>
        <v>0</v>
      </c>
      <c r="P82" s="49">
        <f t="shared" si="12"/>
        <v>0</v>
      </c>
    </row>
    <row r="83" spans="1:16" x14ac:dyDescent="0.2">
      <c r="A83" s="38">
        <v>9</v>
      </c>
      <c r="B83" s="39"/>
      <c r="C83" s="99" t="s">
        <v>70</v>
      </c>
      <c r="D83" s="25" t="s">
        <v>71</v>
      </c>
      <c r="E83" s="100">
        <v>1</v>
      </c>
      <c r="F83" s="67"/>
      <c r="G83" s="64"/>
      <c r="H83" s="48">
        <f t="shared" si="13"/>
        <v>0</v>
      </c>
      <c r="I83" s="64"/>
      <c r="J83" s="64"/>
      <c r="K83" s="49">
        <f t="shared" si="7"/>
        <v>0</v>
      </c>
      <c r="L83" s="50">
        <f t="shared" si="8"/>
        <v>0</v>
      </c>
      <c r="M83" s="48">
        <f t="shared" si="9"/>
        <v>0</v>
      </c>
      <c r="N83" s="48">
        <f t="shared" si="10"/>
        <v>0</v>
      </c>
      <c r="O83" s="48">
        <f t="shared" si="11"/>
        <v>0</v>
      </c>
      <c r="P83" s="49">
        <f t="shared" si="12"/>
        <v>0</v>
      </c>
    </row>
    <row r="84" spans="1:16" ht="22.5" x14ac:dyDescent="0.2">
      <c r="A84" s="38">
        <v>10</v>
      </c>
      <c r="B84" s="39"/>
      <c r="C84" s="99" t="s">
        <v>72</v>
      </c>
      <c r="D84" s="25" t="s">
        <v>69</v>
      </c>
      <c r="E84" s="100">
        <v>15.73</v>
      </c>
      <c r="F84" s="67"/>
      <c r="G84" s="64"/>
      <c r="H84" s="48">
        <f t="shared" si="13"/>
        <v>0</v>
      </c>
      <c r="I84" s="64"/>
      <c r="J84" s="64"/>
      <c r="K84" s="49">
        <f t="shared" si="7"/>
        <v>0</v>
      </c>
      <c r="L84" s="50">
        <f t="shared" si="8"/>
        <v>0</v>
      </c>
      <c r="M84" s="48">
        <f t="shared" si="9"/>
        <v>0</v>
      </c>
      <c r="N84" s="48">
        <f t="shared" si="10"/>
        <v>0</v>
      </c>
      <c r="O84" s="48">
        <f t="shared" si="11"/>
        <v>0</v>
      </c>
      <c r="P84" s="49">
        <f t="shared" si="12"/>
        <v>0</v>
      </c>
    </row>
    <row r="85" spans="1:16" ht="22.5" x14ac:dyDescent="0.2">
      <c r="A85" s="38">
        <v>11</v>
      </c>
      <c r="B85" s="39"/>
      <c r="C85" s="95" t="s">
        <v>183</v>
      </c>
      <c r="D85" s="25" t="s">
        <v>62</v>
      </c>
      <c r="E85" s="100">
        <v>52.1</v>
      </c>
      <c r="F85" s="67"/>
      <c r="G85" s="64"/>
      <c r="H85" s="48">
        <f t="shared" si="13"/>
        <v>0</v>
      </c>
      <c r="I85" s="64"/>
      <c r="J85" s="64"/>
      <c r="K85" s="49">
        <f t="shared" si="7"/>
        <v>0</v>
      </c>
      <c r="L85" s="50">
        <f t="shared" si="8"/>
        <v>0</v>
      </c>
      <c r="M85" s="48">
        <f t="shared" si="9"/>
        <v>0</v>
      </c>
      <c r="N85" s="48">
        <f t="shared" si="10"/>
        <v>0</v>
      </c>
      <c r="O85" s="48">
        <f t="shared" si="11"/>
        <v>0</v>
      </c>
      <c r="P85" s="49">
        <f t="shared" si="12"/>
        <v>0</v>
      </c>
    </row>
    <row r="86" spans="1:16" ht="22.5" x14ac:dyDescent="0.2">
      <c r="A86" s="38">
        <v>12</v>
      </c>
      <c r="B86" s="39"/>
      <c r="C86" s="99" t="s">
        <v>74</v>
      </c>
      <c r="D86" s="25" t="s">
        <v>69</v>
      </c>
      <c r="E86" s="100">
        <v>208.4</v>
      </c>
      <c r="F86" s="67"/>
      <c r="G86" s="64"/>
      <c r="H86" s="48">
        <f t="shared" si="13"/>
        <v>0</v>
      </c>
      <c r="I86" s="64"/>
      <c r="J86" s="64"/>
      <c r="K86" s="49">
        <f t="shared" si="7"/>
        <v>0</v>
      </c>
      <c r="L86" s="50">
        <f t="shared" si="8"/>
        <v>0</v>
      </c>
      <c r="M86" s="48">
        <f t="shared" si="9"/>
        <v>0</v>
      </c>
      <c r="N86" s="48">
        <f t="shared" si="10"/>
        <v>0</v>
      </c>
      <c r="O86" s="48">
        <f t="shared" si="11"/>
        <v>0</v>
      </c>
      <c r="P86" s="49">
        <f t="shared" si="12"/>
        <v>0</v>
      </c>
    </row>
    <row r="87" spans="1:16" x14ac:dyDescent="0.2">
      <c r="A87" s="38">
        <v>13</v>
      </c>
      <c r="B87" s="39"/>
      <c r="C87" s="99" t="s">
        <v>75</v>
      </c>
      <c r="D87" s="25" t="s">
        <v>71</v>
      </c>
      <c r="E87" s="100">
        <v>1</v>
      </c>
      <c r="F87" s="67"/>
      <c r="G87" s="64"/>
      <c r="H87" s="48">
        <f t="shared" si="13"/>
        <v>0</v>
      </c>
      <c r="I87" s="64"/>
      <c r="J87" s="64"/>
      <c r="K87" s="49">
        <f t="shared" si="7"/>
        <v>0</v>
      </c>
      <c r="L87" s="50">
        <f t="shared" si="8"/>
        <v>0</v>
      </c>
      <c r="M87" s="48">
        <f t="shared" si="9"/>
        <v>0</v>
      </c>
      <c r="N87" s="48">
        <f t="shared" si="10"/>
        <v>0</v>
      </c>
      <c r="O87" s="48">
        <f t="shared" si="11"/>
        <v>0</v>
      </c>
      <c r="P87" s="49">
        <f t="shared" si="12"/>
        <v>0</v>
      </c>
    </row>
    <row r="88" spans="1:16" ht="22.5" x14ac:dyDescent="0.2">
      <c r="A88" s="38">
        <v>14</v>
      </c>
      <c r="B88" s="39"/>
      <c r="C88" s="95" t="s">
        <v>184</v>
      </c>
      <c r="D88" s="25" t="s">
        <v>62</v>
      </c>
      <c r="E88" s="100">
        <v>52.1</v>
      </c>
      <c r="F88" s="67"/>
      <c r="G88" s="64"/>
      <c r="H88" s="48">
        <f t="shared" si="13"/>
        <v>0</v>
      </c>
      <c r="I88" s="64"/>
      <c r="J88" s="64"/>
      <c r="K88" s="49">
        <f t="shared" si="7"/>
        <v>0</v>
      </c>
      <c r="L88" s="50">
        <f t="shared" si="8"/>
        <v>0</v>
      </c>
      <c r="M88" s="48">
        <f t="shared" si="9"/>
        <v>0</v>
      </c>
      <c r="N88" s="48">
        <f t="shared" si="10"/>
        <v>0</v>
      </c>
      <c r="O88" s="48">
        <f t="shared" si="11"/>
        <v>0</v>
      </c>
      <c r="P88" s="49">
        <f t="shared" si="12"/>
        <v>0</v>
      </c>
    </row>
    <row r="89" spans="1:16" ht="22.5" x14ac:dyDescent="0.2">
      <c r="A89" s="38">
        <v>15</v>
      </c>
      <c r="B89" s="39"/>
      <c r="C89" s="99" t="s">
        <v>179</v>
      </c>
      <c r="D89" s="25" t="s">
        <v>78</v>
      </c>
      <c r="E89" s="100">
        <v>28.13</v>
      </c>
      <c r="F89" s="67"/>
      <c r="G89" s="64"/>
      <c r="H89" s="48">
        <f t="shared" si="13"/>
        <v>0</v>
      </c>
      <c r="I89" s="64"/>
      <c r="J89" s="64"/>
      <c r="K89" s="49">
        <f t="shared" si="7"/>
        <v>0</v>
      </c>
      <c r="L89" s="50">
        <f t="shared" si="8"/>
        <v>0</v>
      </c>
      <c r="M89" s="48">
        <f t="shared" si="9"/>
        <v>0</v>
      </c>
      <c r="N89" s="48">
        <f t="shared" si="10"/>
        <v>0</v>
      </c>
      <c r="O89" s="48">
        <f t="shared" si="11"/>
        <v>0</v>
      </c>
      <c r="P89" s="49">
        <f t="shared" si="12"/>
        <v>0</v>
      </c>
    </row>
    <row r="90" spans="1:16" x14ac:dyDescent="0.2">
      <c r="A90" s="38">
        <v>16</v>
      </c>
      <c r="B90" s="39"/>
      <c r="C90" s="99" t="s">
        <v>75</v>
      </c>
      <c r="D90" s="25" t="s">
        <v>71</v>
      </c>
      <c r="E90" s="100">
        <v>1</v>
      </c>
      <c r="F90" s="67"/>
      <c r="G90" s="64"/>
      <c r="H90" s="48">
        <f t="shared" si="13"/>
        <v>0</v>
      </c>
      <c r="I90" s="64"/>
      <c r="J90" s="64"/>
      <c r="K90" s="49">
        <f t="shared" si="7"/>
        <v>0</v>
      </c>
      <c r="L90" s="50">
        <f t="shared" si="8"/>
        <v>0</v>
      </c>
      <c r="M90" s="48">
        <f t="shared" si="9"/>
        <v>0</v>
      </c>
      <c r="N90" s="48">
        <f t="shared" si="10"/>
        <v>0</v>
      </c>
      <c r="O90" s="48">
        <f t="shared" si="11"/>
        <v>0</v>
      </c>
      <c r="P90" s="49">
        <f t="shared" si="12"/>
        <v>0</v>
      </c>
    </row>
    <row r="91" spans="1:16" x14ac:dyDescent="0.2">
      <c r="A91" s="96">
        <v>6</v>
      </c>
      <c r="B91" s="97"/>
      <c r="C91" s="98" t="s">
        <v>185</v>
      </c>
      <c r="D91" s="25"/>
      <c r="E91" s="100"/>
      <c r="F91" s="67"/>
      <c r="G91" s="64"/>
      <c r="H91" s="48">
        <f t="shared" si="13"/>
        <v>0</v>
      </c>
      <c r="I91" s="64"/>
      <c r="J91" s="64"/>
      <c r="K91" s="49">
        <f t="shared" si="7"/>
        <v>0</v>
      </c>
      <c r="L91" s="50">
        <f t="shared" si="8"/>
        <v>0</v>
      </c>
      <c r="M91" s="48">
        <f t="shared" si="9"/>
        <v>0</v>
      </c>
      <c r="N91" s="48">
        <f t="shared" si="10"/>
        <v>0</v>
      </c>
      <c r="O91" s="48">
        <f t="shared" si="11"/>
        <v>0</v>
      </c>
      <c r="P91" s="49">
        <f t="shared" si="12"/>
        <v>0</v>
      </c>
    </row>
    <row r="92" spans="1:16" ht="22.5" x14ac:dyDescent="0.2">
      <c r="A92" s="38">
        <v>1</v>
      </c>
      <c r="B92" s="39"/>
      <c r="C92" s="95" t="s">
        <v>186</v>
      </c>
      <c r="D92" s="25" t="s">
        <v>101</v>
      </c>
      <c r="E92" s="100">
        <v>55.22</v>
      </c>
      <c r="F92" s="67"/>
      <c r="G92" s="64"/>
      <c r="H92" s="48">
        <f t="shared" si="13"/>
        <v>0</v>
      </c>
      <c r="I92" s="64"/>
      <c r="J92" s="64"/>
      <c r="K92" s="49">
        <f t="shared" si="7"/>
        <v>0</v>
      </c>
      <c r="L92" s="50">
        <f t="shared" si="8"/>
        <v>0</v>
      </c>
      <c r="M92" s="48">
        <f t="shared" si="9"/>
        <v>0</v>
      </c>
      <c r="N92" s="48">
        <f t="shared" si="10"/>
        <v>0</v>
      </c>
      <c r="O92" s="48">
        <f t="shared" si="11"/>
        <v>0</v>
      </c>
      <c r="P92" s="49">
        <f t="shared" si="12"/>
        <v>0</v>
      </c>
    </row>
    <row r="93" spans="1:16" ht="22.5" x14ac:dyDescent="0.2">
      <c r="A93" s="38">
        <v>2</v>
      </c>
      <c r="B93" s="39"/>
      <c r="C93" s="99" t="s">
        <v>187</v>
      </c>
      <c r="D93" s="25" t="s">
        <v>101</v>
      </c>
      <c r="E93" s="100">
        <v>66.27</v>
      </c>
      <c r="F93" s="67"/>
      <c r="G93" s="64"/>
      <c r="H93" s="48">
        <f t="shared" si="13"/>
        <v>0</v>
      </c>
      <c r="I93" s="64"/>
      <c r="J93" s="64"/>
      <c r="K93" s="49">
        <f t="shared" si="7"/>
        <v>0</v>
      </c>
      <c r="L93" s="50">
        <f t="shared" si="8"/>
        <v>0</v>
      </c>
      <c r="M93" s="48">
        <f t="shared" si="9"/>
        <v>0</v>
      </c>
      <c r="N93" s="48">
        <f t="shared" si="10"/>
        <v>0</v>
      </c>
      <c r="O93" s="48">
        <f t="shared" si="11"/>
        <v>0</v>
      </c>
      <c r="P93" s="49">
        <f t="shared" si="12"/>
        <v>0</v>
      </c>
    </row>
    <row r="94" spans="1:16" ht="22.5" x14ac:dyDescent="0.2">
      <c r="A94" s="38">
        <v>3</v>
      </c>
      <c r="B94" s="39"/>
      <c r="C94" s="95" t="s">
        <v>188</v>
      </c>
      <c r="D94" s="25" t="s">
        <v>101</v>
      </c>
      <c r="E94" s="100">
        <v>9.1999999999999993</v>
      </c>
      <c r="F94" s="67"/>
      <c r="G94" s="64"/>
      <c r="H94" s="48">
        <f t="shared" si="13"/>
        <v>0</v>
      </c>
      <c r="I94" s="64"/>
      <c r="J94" s="64"/>
      <c r="K94" s="49">
        <f t="shared" si="7"/>
        <v>0</v>
      </c>
      <c r="L94" s="50">
        <f t="shared" si="8"/>
        <v>0</v>
      </c>
      <c r="M94" s="48">
        <f t="shared" si="9"/>
        <v>0</v>
      </c>
      <c r="N94" s="48">
        <f t="shared" si="10"/>
        <v>0</v>
      </c>
      <c r="O94" s="48">
        <f t="shared" si="11"/>
        <v>0</v>
      </c>
      <c r="P94" s="49">
        <f t="shared" si="12"/>
        <v>0</v>
      </c>
    </row>
    <row r="95" spans="1:16" ht="22.5" x14ac:dyDescent="0.2">
      <c r="A95" s="38">
        <v>4</v>
      </c>
      <c r="B95" s="39"/>
      <c r="C95" s="99" t="s">
        <v>189</v>
      </c>
      <c r="D95" s="25" t="s">
        <v>101</v>
      </c>
      <c r="E95" s="100">
        <v>11.04</v>
      </c>
      <c r="F95" s="67"/>
      <c r="G95" s="64"/>
      <c r="H95" s="48">
        <f t="shared" si="13"/>
        <v>0</v>
      </c>
      <c r="I95" s="64"/>
      <c r="J95" s="64"/>
      <c r="K95" s="49">
        <f t="shared" si="7"/>
        <v>0</v>
      </c>
      <c r="L95" s="50">
        <f t="shared" si="8"/>
        <v>0</v>
      </c>
      <c r="M95" s="48">
        <f t="shared" si="9"/>
        <v>0</v>
      </c>
      <c r="N95" s="48">
        <f t="shared" si="10"/>
        <v>0</v>
      </c>
      <c r="O95" s="48">
        <f t="shared" si="11"/>
        <v>0</v>
      </c>
      <c r="P95" s="49">
        <f t="shared" si="12"/>
        <v>0</v>
      </c>
    </row>
    <row r="96" spans="1:16" ht="33.75" x14ac:dyDescent="0.2">
      <c r="A96" s="38">
        <v>5</v>
      </c>
      <c r="B96" s="39"/>
      <c r="C96" s="95" t="s">
        <v>190</v>
      </c>
      <c r="D96" s="25" t="s">
        <v>101</v>
      </c>
      <c r="E96" s="100">
        <v>1.7</v>
      </c>
      <c r="F96" s="67"/>
      <c r="G96" s="64"/>
      <c r="H96" s="48">
        <f t="shared" si="13"/>
        <v>0</v>
      </c>
      <c r="I96" s="64"/>
      <c r="J96" s="64"/>
      <c r="K96" s="49">
        <f t="shared" si="7"/>
        <v>0</v>
      </c>
      <c r="L96" s="50">
        <f t="shared" si="8"/>
        <v>0</v>
      </c>
      <c r="M96" s="48">
        <f t="shared" si="9"/>
        <v>0</v>
      </c>
      <c r="N96" s="48">
        <f t="shared" si="10"/>
        <v>0</v>
      </c>
      <c r="O96" s="48">
        <f t="shared" si="11"/>
        <v>0</v>
      </c>
      <c r="P96" s="49">
        <f t="shared" si="12"/>
        <v>0</v>
      </c>
    </row>
    <row r="97" spans="1:16" ht="22.5" x14ac:dyDescent="0.2">
      <c r="A97" s="38">
        <v>6</v>
      </c>
      <c r="B97" s="39"/>
      <c r="C97" s="99" t="s">
        <v>191</v>
      </c>
      <c r="D97" s="25" t="s">
        <v>101</v>
      </c>
      <c r="E97" s="100">
        <v>2.04</v>
      </c>
      <c r="F97" s="67"/>
      <c r="G97" s="64"/>
      <c r="H97" s="48">
        <f t="shared" si="13"/>
        <v>0</v>
      </c>
      <c r="I97" s="64"/>
      <c r="J97" s="64"/>
      <c r="K97" s="49">
        <f t="shared" si="7"/>
        <v>0</v>
      </c>
      <c r="L97" s="50">
        <f t="shared" si="8"/>
        <v>0</v>
      </c>
      <c r="M97" s="48">
        <f t="shared" si="9"/>
        <v>0</v>
      </c>
      <c r="N97" s="48">
        <f t="shared" si="10"/>
        <v>0</v>
      </c>
      <c r="O97" s="48">
        <f t="shared" si="11"/>
        <v>0</v>
      </c>
      <c r="P97" s="49">
        <f t="shared" si="12"/>
        <v>0</v>
      </c>
    </row>
    <row r="98" spans="1:16" x14ac:dyDescent="0.2">
      <c r="A98" s="38">
        <v>7</v>
      </c>
      <c r="B98" s="39"/>
      <c r="C98" s="95" t="s">
        <v>192</v>
      </c>
      <c r="D98" s="25" t="s">
        <v>62</v>
      </c>
      <c r="E98" s="100">
        <v>31.9</v>
      </c>
      <c r="F98" s="67"/>
      <c r="G98" s="64"/>
      <c r="H98" s="48">
        <f t="shared" si="13"/>
        <v>0</v>
      </c>
      <c r="I98" s="64"/>
      <c r="J98" s="64"/>
      <c r="K98" s="49">
        <f t="shared" si="7"/>
        <v>0</v>
      </c>
      <c r="L98" s="50">
        <f t="shared" si="8"/>
        <v>0</v>
      </c>
      <c r="M98" s="48">
        <f t="shared" si="9"/>
        <v>0</v>
      </c>
      <c r="N98" s="48">
        <f t="shared" si="10"/>
        <v>0</v>
      </c>
      <c r="O98" s="48">
        <f t="shared" si="11"/>
        <v>0</v>
      </c>
      <c r="P98" s="49">
        <f t="shared" si="12"/>
        <v>0</v>
      </c>
    </row>
    <row r="99" spans="1:16" x14ac:dyDescent="0.2">
      <c r="A99" s="38">
        <v>8</v>
      </c>
      <c r="B99" s="39"/>
      <c r="C99" s="99" t="s">
        <v>193</v>
      </c>
      <c r="D99" s="25" t="s">
        <v>62</v>
      </c>
      <c r="E99" s="100">
        <v>35.090000000000003</v>
      </c>
      <c r="F99" s="67"/>
      <c r="G99" s="64"/>
      <c r="H99" s="48">
        <f t="shared" si="13"/>
        <v>0</v>
      </c>
      <c r="I99" s="64"/>
      <c r="J99" s="64"/>
      <c r="K99" s="49">
        <f t="shared" si="7"/>
        <v>0</v>
      </c>
      <c r="L99" s="50">
        <f t="shared" si="8"/>
        <v>0</v>
      </c>
      <c r="M99" s="48">
        <f t="shared" si="9"/>
        <v>0</v>
      </c>
      <c r="N99" s="48">
        <f t="shared" si="10"/>
        <v>0</v>
      </c>
      <c r="O99" s="48">
        <f t="shared" si="11"/>
        <v>0</v>
      </c>
      <c r="P99" s="49">
        <f t="shared" si="12"/>
        <v>0</v>
      </c>
    </row>
    <row r="100" spans="1:16" ht="22.5" x14ac:dyDescent="0.2">
      <c r="A100" s="38">
        <v>9</v>
      </c>
      <c r="B100" s="39"/>
      <c r="C100" s="95" t="s">
        <v>194</v>
      </c>
      <c r="D100" s="25" t="s">
        <v>85</v>
      </c>
      <c r="E100" s="100">
        <v>59.2</v>
      </c>
      <c r="F100" s="67"/>
      <c r="G100" s="64"/>
      <c r="H100" s="48">
        <f t="shared" si="13"/>
        <v>0</v>
      </c>
      <c r="I100" s="64"/>
      <c r="J100" s="64"/>
      <c r="K100" s="49">
        <f t="shared" si="7"/>
        <v>0</v>
      </c>
      <c r="L100" s="50">
        <f t="shared" si="8"/>
        <v>0</v>
      </c>
      <c r="M100" s="48">
        <f t="shared" si="9"/>
        <v>0</v>
      </c>
      <c r="N100" s="48">
        <f t="shared" si="10"/>
        <v>0</v>
      </c>
      <c r="O100" s="48">
        <f t="shared" si="11"/>
        <v>0</v>
      </c>
      <c r="P100" s="49">
        <f t="shared" si="12"/>
        <v>0</v>
      </c>
    </row>
    <row r="101" spans="1:16" x14ac:dyDescent="0.2">
      <c r="A101" s="38">
        <v>10</v>
      </c>
      <c r="B101" s="39"/>
      <c r="C101" s="99" t="s">
        <v>195</v>
      </c>
      <c r="D101" s="25" t="s">
        <v>101</v>
      </c>
      <c r="E101" s="100">
        <v>2.37</v>
      </c>
      <c r="F101" s="67"/>
      <c r="G101" s="64"/>
      <c r="H101" s="48">
        <f t="shared" si="13"/>
        <v>0</v>
      </c>
      <c r="I101" s="64"/>
      <c r="J101" s="64"/>
      <c r="K101" s="49">
        <f t="shared" si="7"/>
        <v>0</v>
      </c>
      <c r="L101" s="50">
        <f t="shared" si="8"/>
        <v>0</v>
      </c>
      <c r="M101" s="48">
        <f t="shared" si="9"/>
        <v>0</v>
      </c>
      <c r="N101" s="48">
        <f t="shared" si="10"/>
        <v>0</v>
      </c>
      <c r="O101" s="48">
        <f t="shared" si="11"/>
        <v>0</v>
      </c>
      <c r="P101" s="49">
        <f t="shared" si="12"/>
        <v>0</v>
      </c>
    </row>
    <row r="102" spans="1:16" x14ac:dyDescent="0.2">
      <c r="A102" s="38">
        <v>11</v>
      </c>
      <c r="B102" s="39"/>
      <c r="C102" s="99" t="s">
        <v>196</v>
      </c>
      <c r="D102" s="25" t="s">
        <v>85</v>
      </c>
      <c r="E102" s="100">
        <v>65.12</v>
      </c>
      <c r="F102" s="67"/>
      <c r="G102" s="64"/>
      <c r="H102" s="48">
        <f t="shared" si="13"/>
        <v>0</v>
      </c>
      <c r="I102" s="64"/>
      <c r="J102" s="64"/>
      <c r="K102" s="49">
        <f t="shared" si="7"/>
        <v>0</v>
      </c>
      <c r="L102" s="50">
        <f t="shared" si="8"/>
        <v>0</v>
      </c>
      <c r="M102" s="48">
        <f t="shared" si="9"/>
        <v>0</v>
      </c>
      <c r="N102" s="48">
        <f t="shared" si="10"/>
        <v>0</v>
      </c>
      <c r="O102" s="48">
        <f t="shared" si="11"/>
        <v>0</v>
      </c>
      <c r="P102" s="49">
        <f t="shared" si="12"/>
        <v>0</v>
      </c>
    </row>
    <row r="103" spans="1:16" x14ac:dyDescent="0.2">
      <c r="A103" s="96">
        <v>7</v>
      </c>
      <c r="B103" s="97"/>
      <c r="C103" s="98" t="s">
        <v>130</v>
      </c>
      <c r="D103" s="25"/>
      <c r="E103" s="100"/>
      <c r="F103" s="67"/>
      <c r="G103" s="64"/>
      <c r="H103" s="48">
        <f t="shared" si="13"/>
        <v>0</v>
      </c>
      <c r="I103" s="64"/>
      <c r="J103" s="64"/>
      <c r="K103" s="49">
        <f t="shared" si="7"/>
        <v>0</v>
      </c>
      <c r="L103" s="50">
        <f t="shared" si="8"/>
        <v>0</v>
      </c>
      <c r="M103" s="48">
        <f t="shared" si="9"/>
        <v>0</v>
      </c>
      <c r="N103" s="48">
        <f t="shared" si="10"/>
        <v>0</v>
      </c>
      <c r="O103" s="48">
        <f t="shared" si="11"/>
        <v>0</v>
      </c>
      <c r="P103" s="49">
        <f t="shared" si="12"/>
        <v>0</v>
      </c>
    </row>
    <row r="104" spans="1:16" ht="22.5" x14ac:dyDescent="0.2">
      <c r="A104" s="38">
        <v>1</v>
      </c>
      <c r="B104" s="39"/>
      <c r="C104" s="95" t="s">
        <v>197</v>
      </c>
      <c r="D104" s="25" t="s">
        <v>92</v>
      </c>
      <c r="E104" s="100">
        <v>5</v>
      </c>
      <c r="F104" s="67"/>
      <c r="G104" s="64"/>
      <c r="H104" s="48">
        <f t="shared" si="13"/>
        <v>0</v>
      </c>
      <c r="I104" s="64"/>
      <c r="J104" s="64"/>
      <c r="K104" s="49">
        <f t="shared" si="7"/>
        <v>0</v>
      </c>
      <c r="L104" s="50">
        <f t="shared" si="8"/>
        <v>0</v>
      </c>
      <c r="M104" s="48">
        <f t="shared" si="9"/>
        <v>0</v>
      </c>
      <c r="N104" s="48">
        <f t="shared" si="10"/>
        <v>0</v>
      </c>
      <c r="O104" s="48">
        <f t="shared" si="11"/>
        <v>0</v>
      </c>
      <c r="P104" s="49">
        <f t="shared" si="12"/>
        <v>0</v>
      </c>
    </row>
    <row r="105" spans="1:16" ht="22.5" x14ac:dyDescent="0.2">
      <c r="A105" s="38">
        <v>2</v>
      </c>
      <c r="B105" s="39"/>
      <c r="C105" s="95" t="s">
        <v>198</v>
      </c>
      <c r="D105" s="25" t="s">
        <v>92</v>
      </c>
      <c r="E105" s="100">
        <v>12</v>
      </c>
      <c r="F105" s="67"/>
      <c r="G105" s="64"/>
      <c r="H105" s="48">
        <f t="shared" si="13"/>
        <v>0</v>
      </c>
      <c r="I105" s="64"/>
      <c r="J105" s="64"/>
      <c r="K105" s="49">
        <f t="shared" si="7"/>
        <v>0</v>
      </c>
      <c r="L105" s="50">
        <f t="shared" si="8"/>
        <v>0</v>
      </c>
      <c r="M105" s="48">
        <f t="shared" si="9"/>
        <v>0</v>
      </c>
      <c r="N105" s="48">
        <f t="shared" si="10"/>
        <v>0</v>
      </c>
      <c r="O105" s="48">
        <f t="shared" si="11"/>
        <v>0</v>
      </c>
      <c r="P105" s="49">
        <f t="shared" si="12"/>
        <v>0</v>
      </c>
    </row>
    <row r="106" spans="1:16" x14ac:dyDescent="0.2">
      <c r="A106" s="38">
        <v>3</v>
      </c>
      <c r="B106" s="39"/>
      <c r="C106" s="95" t="s">
        <v>199</v>
      </c>
      <c r="D106" s="25" t="s">
        <v>85</v>
      </c>
      <c r="E106" s="100">
        <v>43.4</v>
      </c>
      <c r="F106" s="67"/>
      <c r="G106" s="64"/>
      <c r="H106" s="48">
        <f t="shared" si="13"/>
        <v>0</v>
      </c>
      <c r="I106" s="64"/>
      <c r="J106" s="64"/>
      <c r="K106" s="49">
        <f t="shared" si="7"/>
        <v>0</v>
      </c>
      <c r="L106" s="50">
        <f t="shared" si="8"/>
        <v>0</v>
      </c>
      <c r="M106" s="48">
        <f t="shared" si="9"/>
        <v>0</v>
      </c>
      <c r="N106" s="48">
        <f t="shared" si="10"/>
        <v>0</v>
      </c>
      <c r="O106" s="48">
        <f t="shared" si="11"/>
        <v>0</v>
      </c>
      <c r="P106" s="49">
        <f t="shared" si="12"/>
        <v>0</v>
      </c>
    </row>
    <row r="107" spans="1:16" x14ac:dyDescent="0.2">
      <c r="A107" s="38">
        <v>4</v>
      </c>
      <c r="B107" s="39"/>
      <c r="C107" s="99" t="s">
        <v>86</v>
      </c>
      <c r="D107" s="25" t="s">
        <v>85</v>
      </c>
      <c r="E107" s="100">
        <v>49.91</v>
      </c>
      <c r="F107" s="67"/>
      <c r="G107" s="64"/>
      <c r="H107" s="48">
        <f t="shared" si="13"/>
        <v>0</v>
      </c>
      <c r="I107" s="64"/>
      <c r="J107" s="64"/>
      <c r="K107" s="49">
        <f t="shared" si="7"/>
        <v>0</v>
      </c>
      <c r="L107" s="50">
        <f t="shared" si="8"/>
        <v>0</v>
      </c>
      <c r="M107" s="48">
        <f t="shared" si="9"/>
        <v>0</v>
      </c>
      <c r="N107" s="48">
        <f t="shared" si="10"/>
        <v>0</v>
      </c>
      <c r="O107" s="48">
        <f t="shared" si="11"/>
        <v>0</v>
      </c>
      <c r="P107" s="49">
        <f t="shared" si="12"/>
        <v>0</v>
      </c>
    </row>
    <row r="108" spans="1:16" x14ac:dyDescent="0.2">
      <c r="A108" s="38">
        <v>5</v>
      </c>
      <c r="B108" s="39"/>
      <c r="C108" s="99" t="s">
        <v>103</v>
      </c>
      <c r="D108" s="25" t="s">
        <v>99</v>
      </c>
      <c r="E108" s="100">
        <v>1</v>
      </c>
      <c r="F108" s="67"/>
      <c r="G108" s="64"/>
      <c r="H108" s="48">
        <f t="shared" si="13"/>
        <v>0</v>
      </c>
      <c r="I108" s="64"/>
      <c r="J108" s="64"/>
      <c r="K108" s="49">
        <f t="shared" si="7"/>
        <v>0</v>
      </c>
      <c r="L108" s="50">
        <f t="shared" si="8"/>
        <v>0</v>
      </c>
      <c r="M108" s="48">
        <f t="shared" si="9"/>
        <v>0</v>
      </c>
      <c r="N108" s="48">
        <f t="shared" si="10"/>
        <v>0</v>
      </c>
      <c r="O108" s="48">
        <f t="shared" si="11"/>
        <v>0</v>
      </c>
      <c r="P108" s="49">
        <f t="shared" si="12"/>
        <v>0</v>
      </c>
    </row>
    <row r="109" spans="1:16" ht="22.5" x14ac:dyDescent="0.2">
      <c r="A109" s="38">
        <v>6</v>
      </c>
      <c r="B109" s="39"/>
      <c r="C109" s="95" t="s">
        <v>200</v>
      </c>
      <c r="D109" s="25" t="s">
        <v>85</v>
      </c>
      <c r="E109" s="100">
        <v>73.150000000000006</v>
      </c>
      <c r="F109" s="67"/>
      <c r="G109" s="64"/>
      <c r="H109" s="48">
        <f t="shared" si="13"/>
        <v>0</v>
      </c>
      <c r="I109" s="64"/>
      <c r="J109" s="64"/>
      <c r="K109" s="49">
        <f t="shared" si="7"/>
        <v>0</v>
      </c>
      <c r="L109" s="50">
        <f t="shared" si="8"/>
        <v>0</v>
      </c>
      <c r="M109" s="48">
        <f t="shared" si="9"/>
        <v>0</v>
      </c>
      <c r="N109" s="48">
        <f t="shared" si="10"/>
        <v>0</v>
      </c>
      <c r="O109" s="48">
        <f t="shared" si="11"/>
        <v>0</v>
      </c>
      <c r="P109" s="49">
        <f t="shared" si="12"/>
        <v>0</v>
      </c>
    </row>
    <row r="110" spans="1:16" x14ac:dyDescent="0.2">
      <c r="A110" s="38">
        <v>7</v>
      </c>
      <c r="B110" s="39"/>
      <c r="C110" s="99" t="s">
        <v>86</v>
      </c>
      <c r="D110" s="25" t="s">
        <v>85</v>
      </c>
      <c r="E110" s="100">
        <v>84.12</v>
      </c>
      <c r="F110" s="67"/>
      <c r="G110" s="64"/>
      <c r="H110" s="48">
        <f t="shared" si="13"/>
        <v>0</v>
      </c>
      <c r="I110" s="64"/>
      <c r="J110" s="64"/>
      <c r="K110" s="49">
        <f t="shared" si="7"/>
        <v>0</v>
      </c>
      <c r="L110" s="50">
        <f t="shared" si="8"/>
        <v>0</v>
      </c>
      <c r="M110" s="48">
        <f t="shared" si="9"/>
        <v>0</v>
      </c>
      <c r="N110" s="48">
        <f t="shared" si="10"/>
        <v>0</v>
      </c>
      <c r="O110" s="48">
        <f t="shared" si="11"/>
        <v>0</v>
      </c>
      <c r="P110" s="49">
        <f t="shared" si="12"/>
        <v>0</v>
      </c>
    </row>
    <row r="111" spans="1:16" x14ac:dyDescent="0.2">
      <c r="A111" s="38">
        <v>8</v>
      </c>
      <c r="B111" s="39"/>
      <c r="C111" s="99" t="s">
        <v>103</v>
      </c>
      <c r="D111" s="25" t="s">
        <v>99</v>
      </c>
      <c r="E111" s="100">
        <v>1</v>
      </c>
      <c r="F111" s="67"/>
      <c r="G111" s="64"/>
      <c r="H111" s="48">
        <f t="shared" si="13"/>
        <v>0</v>
      </c>
      <c r="I111" s="64"/>
      <c r="J111" s="64"/>
      <c r="K111" s="49">
        <f t="shared" si="7"/>
        <v>0</v>
      </c>
      <c r="L111" s="50">
        <f t="shared" si="8"/>
        <v>0</v>
      </c>
      <c r="M111" s="48">
        <f t="shared" si="9"/>
        <v>0</v>
      </c>
      <c r="N111" s="48">
        <f t="shared" si="10"/>
        <v>0</v>
      </c>
      <c r="O111" s="48">
        <f t="shared" si="11"/>
        <v>0</v>
      </c>
      <c r="P111" s="49">
        <f t="shared" si="12"/>
        <v>0</v>
      </c>
    </row>
    <row r="112" spans="1:16" x14ac:dyDescent="0.2">
      <c r="A112" s="38">
        <v>9</v>
      </c>
      <c r="B112" s="39"/>
      <c r="C112" s="95" t="s">
        <v>201</v>
      </c>
      <c r="D112" s="25" t="s">
        <v>99</v>
      </c>
      <c r="E112" s="100">
        <v>1</v>
      </c>
      <c r="F112" s="67"/>
      <c r="G112" s="64"/>
      <c r="H112" s="48">
        <f t="shared" si="13"/>
        <v>0</v>
      </c>
      <c r="I112" s="64"/>
      <c r="J112" s="64"/>
      <c r="K112" s="49">
        <f t="shared" si="7"/>
        <v>0</v>
      </c>
      <c r="L112" s="50">
        <f t="shared" si="8"/>
        <v>0</v>
      </c>
      <c r="M112" s="48">
        <f t="shared" si="9"/>
        <v>0</v>
      </c>
      <c r="N112" s="48">
        <f t="shared" si="10"/>
        <v>0</v>
      </c>
      <c r="O112" s="48">
        <f t="shared" si="11"/>
        <v>0</v>
      </c>
      <c r="P112" s="49">
        <f t="shared" si="12"/>
        <v>0</v>
      </c>
    </row>
    <row r="113" spans="1:16" ht="23.25" thickBot="1" x14ac:dyDescent="0.25">
      <c r="A113" s="38">
        <v>10</v>
      </c>
      <c r="B113" s="39"/>
      <c r="C113" s="95" t="s">
        <v>202</v>
      </c>
      <c r="D113" s="25" t="s">
        <v>99</v>
      </c>
      <c r="E113" s="100">
        <v>1</v>
      </c>
      <c r="F113" s="67"/>
      <c r="G113" s="64"/>
      <c r="H113" s="48">
        <f t="shared" si="13"/>
        <v>0</v>
      </c>
      <c r="I113" s="64"/>
      <c r="J113" s="64"/>
      <c r="K113" s="49">
        <f t="shared" si="7"/>
        <v>0</v>
      </c>
      <c r="L113" s="50">
        <f t="shared" si="8"/>
        <v>0</v>
      </c>
      <c r="M113" s="48">
        <f t="shared" si="9"/>
        <v>0</v>
      </c>
      <c r="N113" s="48">
        <f t="shared" si="10"/>
        <v>0</v>
      </c>
      <c r="O113" s="48">
        <f t="shared" si="11"/>
        <v>0</v>
      </c>
      <c r="P113" s="49">
        <f t="shared" si="12"/>
        <v>0</v>
      </c>
    </row>
    <row r="114" spans="1:16" ht="12" thickBot="1" x14ac:dyDescent="0.25">
      <c r="A114" s="158" t="s">
        <v>88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60"/>
      <c r="L114" s="68">
        <f>SUM(L14:L113)</f>
        <v>0</v>
      </c>
      <c r="M114" s="69">
        <f>SUM(M14:M113)</f>
        <v>0</v>
      </c>
      <c r="N114" s="69">
        <f>SUM(N14:N113)</f>
        <v>0</v>
      </c>
      <c r="O114" s="69">
        <f>SUM(O14:O113)</f>
        <v>0</v>
      </c>
      <c r="P114" s="70">
        <f>SUM(P14:P113)</f>
        <v>0</v>
      </c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" t="s">
        <v>14</v>
      </c>
      <c r="B117" s="17"/>
      <c r="C117" s="157">
        <f>'Kops a'!C34:H34</f>
        <v>0</v>
      </c>
      <c r="D117" s="157"/>
      <c r="E117" s="157"/>
      <c r="F117" s="157"/>
      <c r="G117" s="157"/>
      <c r="H117" s="15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05" t="s">
        <v>15</v>
      </c>
      <c r="D118" s="105"/>
      <c r="E118" s="105"/>
      <c r="F118" s="105"/>
      <c r="G118" s="105"/>
      <c r="H118" s="105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87" t="str">
        <f>'Kops a'!A37</f>
        <v>Tāme sastādīta</v>
      </c>
      <c r="B120" s="88"/>
      <c r="C120" s="88"/>
      <c r="D120" s="8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" t="s">
        <v>37</v>
      </c>
      <c r="B122" s="17"/>
      <c r="C122" s="157">
        <f>'Kops a'!C39:H39</f>
        <v>0</v>
      </c>
      <c r="D122" s="157"/>
      <c r="E122" s="157"/>
      <c r="F122" s="157"/>
      <c r="G122" s="157"/>
      <c r="H122" s="15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05" t="s">
        <v>15</v>
      </c>
      <c r="D123" s="105"/>
      <c r="E123" s="105"/>
      <c r="F123" s="105"/>
      <c r="G123" s="105"/>
      <c r="H123" s="105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87" t="s">
        <v>54</v>
      </c>
      <c r="B125" s="88"/>
      <c r="C125" s="92">
        <f>'Kops a'!C42</f>
        <v>0</v>
      </c>
      <c r="D125" s="5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23:H123"/>
    <mergeCell ref="C4:I4"/>
    <mergeCell ref="F12:K12"/>
    <mergeCell ref="J9:M9"/>
    <mergeCell ref="D8:L8"/>
    <mergeCell ref="A114:K114"/>
    <mergeCell ref="C117:H117"/>
    <mergeCell ref="C118:H118"/>
    <mergeCell ref="C122:H122"/>
  </mergeCells>
  <conditionalFormatting sqref="I14:J113 A14:G74 A77:G113 A75:B76 D75:G76">
    <cfRule type="cellIs" dxfId="130" priority="34" operator="equal">
      <formula>0</formula>
    </cfRule>
  </conditionalFormatting>
  <conditionalFormatting sqref="N9:O9 K14:P113 H14:H113">
    <cfRule type="cellIs" dxfId="129" priority="33" operator="equal">
      <formula>0</formula>
    </cfRule>
  </conditionalFormatting>
  <conditionalFormatting sqref="C2:I2">
    <cfRule type="cellIs" dxfId="128" priority="30" operator="equal">
      <formula>0</formula>
    </cfRule>
  </conditionalFormatting>
  <conditionalFormatting sqref="O10">
    <cfRule type="cellIs" dxfId="127" priority="29" operator="equal">
      <formula>"20__. gada __. _________"</formula>
    </cfRule>
  </conditionalFormatting>
  <conditionalFormatting sqref="A114:K114">
    <cfRule type="containsText" dxfId="126" priority="28" operator="containsText" text="Tiešās izmaksas kopā, t. sk. darba devēja sociālais nodoklis __.__% ">
      <formula>NOT(ISERROR(SEARCH("Tiešās izmaksas kopā, t. sk. darba devēja sociālais nodoklis __.__% ",A114)))</formula>
    </cfRule>
  </conditionalFormatting>
  <conditionalFormatting sqref="L114:P114">
    <cfRule type="cellIs" dxfId="125" priority="23" operator="equal">
      <formula>0</formula>
    </cfRule>
  </conditionalFormatting>
  <conditionalFormatting sqref="C4:I4">
    <cfRule type="cellIs" dxfId="124" priority="22" operator="equal">
      <formula>0</formula>
    </cfRule>
  </conditionalFormatting>
  <conditionalFormatting sqref="D5:L8">
    <cfRule type="cellIs" dxfId="123" priority="19" operator="equal">
      <formula>0</formula>
    </cfRule>
  </conditionalFormatting>
  <conditionalFormatting sqref="C122:H122">
    <cfRule type="cellIs" dxfId="122" priority="12" operator="equal">
      <formula>0</formula>
    </cfRule>
  </conditionalFormatting>
  <conditionalFormatting sqref="C117:H117">
    <cfRule type="cellIs" dxfId="121" priority="11" operator="equal">
      <formula>0</formula>
    </cfRule>
  </conditionalFormatting>
  <conditionalFormatting sqref="P10">
    <cfRule type="cellIs" dxfId="120" priority="15" operator="equal">
      <formula>"20__. gada __. _________"</formula>
    </cfRule>
  </conditionalFormatting>
  <conditionalFormatting sqref="C122:H122 C125 C117:H117">
    <cfRule type="cellIs" dxfId="119" priority="10" operator="equal">
      <formula>0</formula>
    </cfRule>
  </conditionalFormatting>
  <conditionalFormatting sqref="D1">
    <cfRule type="cellIs" dxfId="118" priority="9" operator="equal">
      <formula>0</formula>
    </cfRule>
  </conditionalFormatting>
  <conditionalFormatting sqref="A9">
    <cfRule type="containsText" dxfId="117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76">
    <cfRule type="cellIs" dxfId="116" priority="2" operator="equal">
      <formula>0</formula>
    </cfRule>
  </conditionalFormatting>
  <conditionalFormatting sqref="C75">
    <cfRule type="cellIs" dxfId="11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422C369-7259-49E7-A89B-9D562DEE2E41}">
            <xm:f>NOT(ISERROR(SEARCH("Tāme sastādīta ____. gada ___. ______________",A120)))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A120</xm:sqref>
        </x14:conditionalFormatting>
        <x14:conditionalFormatting xmlns:xm="http://schemas.microsoft.com/office/excel/2006/main">
          <x14:cfRule type="containsText" priority="13" operator="containsText" id="{D859E3E6-089F-4F16-889A-98EF63E5F3AC}">
            <xm:f>NOT(ISERROR(SEARCH("Sertifikāta Nr. _________________________________",A125)))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39"/>
  <sheetViews>
    <sheetView zoomScaleNormal="100"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211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P27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95" t="s">
        <v>204</v>
      </c>
      <c r="D15" s="25" t="s">
        <v>62</v>
      </c>
      <c r="E15" s="100">
        <v>185.91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6" si="1">SUM(H15:J15)</f>
        <v>0</v>
      </c>
      <c r="L15" s="50">
        <f t="shared" ref="L15:L26" si="2">ROUND(E15*F15,2)</f>
        <v>0</v>
      </c>
      <c r="M15" s="48">
        <f t="shared" ref="M15:M26" si="3">ROUND(H15*E15,2)</f>
        <v>0</v>
      </c>
      <c r="N15" s="48">
        <f t="shared" ref="N15:N26" si="4">ROUND(I15*E15,2)</f>
        <v>0</v>
      </c>
      <c r="O15" s="48">
        <f t="shared" ref="O15:O26" si="5">ROUND(J15*E15,2)</f>
        <v>0</v>
      </c>
      <c r="P15" s="49">
        <f t="shared" ref="P15:P26" si="6">SUM(M15:O15)</f>
        <v>0</v>
      </c>
    </row>
    <row r="16" spans="1:16" ht="22.5" x14ac:dyDescent="0.2">
      <c r="A16" s="38">
        <v>2</v>
      </c>
      <c r="B16" s="39"/>
      <c r="C16" s="95" t="s">
        <v>205</v>
      </c>
      <c r="D16" s="25" t="s">
        <v>62</v>
      </c>
      <c r="E16" s="100">
        <v>185.91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6">
        <v>2</v>
      </c>
      <c r="B17" s="97"/>
      <c r="C17" s="98" t="s">
        <v>206</v>
      </c>
      <c r="D17" s="25"/>
      <c r="E17" s="100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1</v>
      </c>
      <c r="B18" s="39"/>
      <c r="C18" s="95" t="s">
        <v>207</v>
      </c>
      <c r="D18" s="25" t="s">
        <v>62</v>
      </c>
      <c r="E18" s="100">
        <v>185.91</v>
      </c>
      <c r="F18" s="67"/>
      <c r="G18" s="64"/>
      <c r="H18" s="48">
        <f t="shared" ref="H18:H19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95" t="s">
        <v>208</v>
      </c>
      <c r="D19" s="25" t="s">
        <v>62</v>
      </c>
      <c r="E19" s="100">
        <v>185.91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</v>
      </c>
      <c r="B20" s="39"/>
      <c r="C20" s="99" t="s">
        <v>209</v>
      </c>
      <c r="D20" s="25" t="s">
        <v>62</v>
      </c>
      <c r="E20" s="100">
        <v>204.5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99" t="s">
        <v>68</v>
      </c>
      <c r="D21" s="25" t="s">
        <v>69</v>
      </c>
      <c r="E21" s="100">
        <v>1208.42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/>
      <c r="C22" s="99" t="s">
        <v>162</v>
      </c>
      <c r="D22" s="25" t="s">
        <v>71</v>
      </c>
      <c r="E22" s="100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6</v>
      </c>
      <c r="B23" s="39"/>
      <c r="C23" s="95" t="s">
        <v>210</v>
      </c>
      <c r="D23" s="25" t="s">
        <v>62</v>
      </c>
      <c r="E23" s="100">
        <v>185.91</v>
      </c>
      <c r="F23" s="67"/>
      <c r="G23" s="64"/>
      <c r="H23" s="48">
        <f t="shared" ref="H23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/>
      <c r="C24" s="99" t="s">
        <v>67</v>
      </c>
      <c r="D24" s="25" t="s">
        <v>62</v>
      </c>
      <c r="E24" s="100">
        <v>232.39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8</v>
      </c>
      <c r="B25" s="39"/>
      <c r="C25" s="99" t="s">
        <v>68</v>
      </c>
      <c r="D25" s="25" t="s">
        <v>69</v>
      </c>
      <c r="E25" s="100">
        <v>929.55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12" thickBot="1" x14ac:dyDescent="0.25">
      <c r="A26" s="38">
        <v>9</v>
      </c>
      <c r="B26" s="39"/>
      <c r="C26" s="99" t="s">
        <v>70</v>
      </c>
      <c r="D26" s="25" t="s">
        <v>71</v>
      </c>
      <c r="E26" s="100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2" thickBot="1" x14ac:dyDescent="0.25">
      <c r="A27" s="158" t="s">
        <v>88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60"/>
      <c r="L27" s="68">
        <f>SUM(L14:L26)</f>
        <v>0</v>
      </c>
      <c r="M27" s="69">
        <f>SUM(M14:M26)</f>
        <v>0</v>
      </c>
      <c r="N27" s="69">
        <f>SUM(N14:N26)</f>
        <v>0</v>
      </c>
      <c r="O27" s="69">
        <f>SUM(O14:O26)</f>
        <v>0</v>
      </c>
      <c r="P27" s="70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57">
        <f>'Kops a'!C34:H34</f>
        <v>0</v>
      </c>
      <c r="D30" s="157"/>
      <c r="E30" s="157"/>
      <c r="F30" s="157"/>
      <c r="G30" s="157"/>
      <c r="H30" s="15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5" t="s">
        <v>15</v>
      </c>
      <c r="D31" s="105"/>
      <c r="E31" s="105"/>
      <c r="F31" s="105"/>
      <c r="G31" s="105"/>
      <c r="H31" s="105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7" t="str">
        <f>'Kops a'!A37</f>
        <v>Tāme sastādīta</v>
      </c>
      <c r="B33" s="88"/>
      <c r="C33" s="88"/>
      <c r="D33" s="8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57">
        <f>'Kops a'!C39:H39</f>
        <v>0</v>
      </c>
      <c r="D35" s="157"/>
      <c r="E35" s="157"/>
      <c r="F35" s="157"/>
      <c r="G35" s="157"/>
      <c r="H35" s="15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5" t="s">
        <v>15</v>
      </c>
      <c r="D36" s="105"/>
      <c r="E36" s="105"/>
      <c r="F36" s="105"/>
      <c r="G36" s="105"/>
      <c r="H36" s="105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7" t="s">
        <v>54</v>
      </c>
      <c r="B38" s="88"/>
      <c r="C38" s="92">
        <f>'Kops a'!C42</f>
        <v>0</v>
      </c>
      <c r="D38" s="5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112" priority="30" operator="equal">
      <formula>0</formula>
    </cfRule>
  </conditionalFormatting>
  <conditionalFormatting sqref="N9:O9 K14:P26 H14:H26">
    <cfRule type="cellIs" dxfId="111" priority="29" operator="equal">
      <formula>0</formula>
    </cfRule>
  </conditionalFormatting>
  <conditionalFormatting sqref="C2:I2">
    <cfRule type="cellIs" dxfId="110" priority="26" operator="equal">
      <formula>0</formula>
    </cfRule>
  </conditionalFormatting>
  <conditionalFormatting sqref="O10">
    <cfRule type="cellIs" dxfId="109" priority="25" operator="equal">
      <formula>"20__. gada __. _________"</formula>
    </cfRule>
  </conditionalFormatting>
  <conditionalFormatting sqref="A27:K27">
    <cfRule type="containsText" dxfId="108" priority="2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107" priority="19" operator="equal">
      <formula>0</formula>
    </cfRule>
  </conditionalFormatting>
  <conditionalFormatting sqref="C4:I4">
    <cfRule type="cellIs" dxfId="106" priority="18" operator="equal">
      <formula>0</formula>
    </cfRule>
  </conditionalFormatting>
  <conditionalFormatting sqref="D5:L8">
    <cfRule type="cellIs" dxfId="105" priority="15" operator="equal">
      <formula>0</formula>
    </cfRule>
  </conditionalFormatting>
  <conditionalFormatting sqref="P10">
    <cfRule type="cellIs" dxfId="104" priority="11" operator="equal">
      <formula>"20__. gada __. _________"</formula>
    </cfRule>
  </conditionalFormatting>
  <conditionalFormatting sqref="C35:H35">
    <cfRule type="cellIs" dxfId="103" priority="8" operator="equal">
      <formula>0</formula>
    </cfRule>
  </conditionalFormatting>
  <conditionalFormatting sqref="C30:H30">
    <cfRule type="cellIs" dxfId="102" priority="7" operator="equal">
      <formula>0</formula>
    </cfRule>
  </conditionalFormatting>
  <conditionalFormatting sqref="C35:H35 C38 C30:H30">
    <cfRule type="cellIs" dxfId="101" priority="6" operator="equal">
      <formula>0</formula>
    </cfRule>
  </conditionalFormatting>
  <conditionalFormatting sqref="D1">
    <cfRule type="cellIs" dxfId="100" priority="5" operator="equal">
      <formula>0</formula>
    </cfRule>
  </conditionalFormatting>
  <conditionalFormatting sqref="A9">
    <cfRule type="containsText" dxfId="99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47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230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P35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A41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95" t="s">
        <v>212</v>
      </c>
      <c r="D15" s="25" t="s">
        <v>92</v>
      </c>
      <c r="E15" s="100">
        <v>19</v>
      </c>
      <c r="F15" s="67"/>
      <c r="G15" s="64"/>
      <c r="H15" s="48">
        <f t="shared" ref="H15:H17" si="0">ROUND(F15*G15,2)</f>
        <v>0</v>
      </c>
      <c r="I15" s="64"/>
      <c r="J15" s="64"/>
      <c r="K15" s="49">
        <f t="shared" ref="K15:K34" si="1">SUM(H15:J15)</f>
        <v>0</v>
      </c>
      <c r="L15" s="50">
        <f t="shared" ref="L15:L34" si="2">ROUND(E15*F15,2)</f>
        <v>0</v>
      </c>
      <c r="M15" s="48">
        <f t="shared" ref="M15:M34" si="3">ROUND(H15*E15,2)</f>
        <v>0</v>
      </c>
      <c r="N15" s="48">
        <f t="shared" ref="N15:N34" si="4">ROUND(I15*E15,2)</f>
        <v>0</v>
      </c>
      <c r="O15" s="48">
        <f t="shared" ref="O15:O34" si="5">ROUND(J15*E15,2)</f>
        <v>0</v>
      </c>
      <c r="P15" s="49">
        <f t="shared" ref="P15:P34" si="6">SUM(M15:O15)</f>
        <v>0</v>
      </c>
    </row>
    <row r="16" spans="1:16" ht="22.5" x14ac:dyDescent="0.2">
      <c r="A16" s="38">
        <v>2</v>
      </c>
      <c r="B16" s="39"/>
      <c r="C16" s="95" t="s">
        <v>213</v>
      </c>
      <c r="D16" s="25" t="s">
        <v>92</v>
      </c>
      <c r="E16" s="100">
        <v>10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95" t="s">
        <v>214</v>
      </c>
      <c r="D17" s="25" t="s">
        <v>85</v>
      </c>
      <c r="E17" s="100">
        <v>46.8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96">
        <v>2</v>
      </c>
      <c r="B18" s="97"/>
      <c r="C18" s="98" t="s">
        <v>215</v>
      </c>
      <c r="D18" s="25"/>
      <c r="E18" s="100"/>
      <c r="F18" s="67"/>
      <c r="G18" s="64"/>
      <c r="H18" s="48"/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33.75" x14ac:dyDescent="0.2">
      <c r="A19" s="38">
        <v>1</v>
      </c>
      <c r="B19" s="39"/>
      <c r="C19" s="95" t="s">
        <v>216</v>
      </c>
      <c r="D19" s="25" t="s">
        <v>217</v>
      </c>
      <c r="E19" s="100">
        <v>19</v>
      </c>
      <c r="F19" s="67"/>
      <c r="G19" s="64"/>
      <c r="H19" s="48">
        <f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2</v>
      </c>
      <c r="B20" s="39"/>
      <c r="C20" s="99" t="s">
        <v>218</v>
      </c>
      <c r="D20" s="25" t="s">
        <v>217</v>
      </c>
      <c r="E20" s="100">
        <v>2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3</v>
      </c>
      <c r="B21" s="39"/>
      <c r="C21" s="99" t="s">
        <v>219</v>
      </c>
      <c r="D21" s="25" t="s">
        <v>217</v>
      </c>
      <c r="E21" s="100">
        <v>4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4</v>
      </c>
      <c r="B22" s="39"/>
      <c r="C22" s="99" t="s">
        <v>220</v>
      </c>
      <c r="D22" s="25" t="s">
        <v>217</v>
      </c>
      <c r="E22" s="100">
        <v>13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5</v>
      </c>
      <c r="B23" s="39"/>
      <c r="C23" s="99" t="s">
        <v>221</v>
      </c>
      <c r="D23" s="25" t="s">
        <v>71</v>
      </c>
      <c r="E23" s="100">
        <v>1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6</v>
      </c>
      <c r="B24" s="39"/>
      <c r="C24" s="99" t="s">
        <v>222</v>
      </c>
      <c r="D24" s="25" t="s">
        <v>71</v>
      </c>
      <c r="E24" s="100">
        <v>1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7</v>
      </c>
      <c r="B25" s="39"/>
      <c r="C25" s="95" t="s">
        <v>223</v>
      </c>
      <c r="D25" s="25" t="s">
        <v>85</v>
      </c>
      <c r="E25" s="100">
        <v>19</v>
      </c>
      <c r="F25" s="67"/>
      <c r="G25" s="64"/>
      <c r="H25" s="48">
        <f>ROUND(F25*G25,2)</f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8</v>
      </c>
      <c r="B26" s="39"/>
      <c r="C26" s="99" t="s">
        <v>224</v>
      </c>
      <c r="D26" s="25" t="s">
        <v>85</v>
      </c>
      <c r="E26" s="100">
        <v>19.95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9</v>
      </c>
      <c r="B27" s="39"/>
      <c r="C27" s="99" t="s">
        <v>225</v>
      </c>
      <c r="D27" s="25" t="s">
        <v>71</v>
      </c>
      <c r="E27" s="100">
        <v>1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10</v>
      </c>
      <c r="B28" s="39"/>
      <c r="C28" s="95" t="s">
        <v>226</v>
      </c>
      <c r="D28" s="25" t="s">
        <v>62</v>
      </c>
      <c r="E28" s="100">
        <v>55.6</v>
      </c>
      <c r="F28" s="67"/>
      <c r="G28" s="64"/>
      <c r="H28" s="48">
        <f>ROUND(F28*G28,2)</f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11</v>
      </c>
      <c r="B29" s="39"/>
      <c r="C29" s="99" t="s">
        <v>233</v>
      </c>
      <c r="D29" s="25" t="s">
        <v>62</v>
      </c>
      <c r="E29" s="100">
        <v>50.52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12</v>
      </c>
      <c r="B30" s="39"/>
      <c r="C30" s="99" t="s">
        <v>231</v>
      </c>
      <c r="D30" s="25" t="s">
        <v>69</v>
      </c>
      <c r="E30" s="100">
        <v>303.12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13</v>
      </c>
      <c r="B31" s="39"/>
      <c r="C31" s="99" t="s">
        <v>232</v>
      </c>
      <c r="D31" s="25" t="s">
        <v>69</v>
      </c>
      <c r="E31" s="100">
        <v>61.16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14</v>
      </c>
      <c r="B32" s="39"/>
      <c r="C32" s="99" t="s">
        <v>227</v>
      </c>
      <c r="D32" s="25" t="s">
        <v>71</v>
      </c>
      <c r="E32" s="100">
        <v>1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15</v>
      </c>
      <c r="B33" s="39"/>
      <c r="C33" s="99" t="s">
        <v>228</v>
      </c>
      <c r="D33" s="25" t="s">
        <v>78</v>
      </c>
      <c r="E33" s="100">
        <v>13.9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3.25" thickBot="1" x14ac:dyDescent="0.25">
      <c r="A34" s="38">
        <v>16</v>
      </c>
      <c r="B34" s="39"/>
      <c r="C34" s="99" t="s">
        <v>229</v>
      </c>
      <c r="D34" s="25" t="s">
        <v>78</v>
      </c>
      <c r="E34" s="100">
        <v>19.46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thickBot="1" x14ac:dyDescent="0.25">
      <c r="A35" s="158" t="s">
        <v>88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60"/>
      <c r="L35" s="68">
        <f>SUM(L14:L34)</f>
        <v>0</v>
      </c>
      <c r="M35" s="69">
        <f>SUM(M14:M34)</f>
        <v>0</v>
      </c>
      <c r="N35" s="69">
        <f>SUM(N14:N34)</f>
        <v>0</v>
      </c>
      <c r="O35" s="69">
        <f>SUM(O14:O34)</f>
        <v>0</v>
      </c>
      <c r="P35" s="70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57">
        <f>'Kops a'!C34:H34</f>
        <v>0</v>
      </c>
      <c r="D38" s="157"/>
      <c r="E38" s="157"/>
      <c r="F38" s="157"/>
      <c r="G38" s="157"/>
      <c r="H38" s="15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5" t="s">
        <v>15</v>
      </c>
      <c r="D39" s="105"/>
      <c r="E39" s="105"/>
      <c r="F39" s="105"/>
      <c r="G39" s="105"/>
      <c r="H39" s="105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7" t="str">
        <f>'Kops a'!A37</f>
        <v>Tāme sastādīta</v>
      </c>
      <c r="B41" s="88"/>
      <c r="C41" s="88"/>
      <c r="D41" s="8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57">
        <f>'Kops a'!C39:H39</f>
        <v>0</v>
      </c>
      <c r="D43" s="157"/>
      <c r="E43" s="157"/>
      <c r="F43" s="157"/>
      <c r="G43" s="157"/>
      <c r="H43" s="15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5" t="s">
        <v>15</v>
      </c>
      <c r="D44" s="105"/>
      <c r="E44" s="105"/>
      <c r="F44" s="105"/>
      <c r="G44" s="105"/>
      <c r="H44" s="105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7" t="s">
        <v>54</v>
      </c>
      <c r="B46" s="88"/>
      <c r="C46" s="92">
        <f>'Kops a'!C42</f>
        <v>0</v>
      </c>
      <c r="D46" s="5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C43:H43"/>
  </mergeCells>
  <conditionalFormatting sqref="A14:G34 I14:J34">
    <cfRule type="cellIs" dxfId="96" priority="31" operator="equal">
      <formula>0</formula>
    </cfRule>
  </conditionalFormatting>
  <conditionalFormatting sqref="N9:O9 K14:P34 H14:H34">
    <cfRule type="cellIs" dxfId="95" priority="30" operator="equal">
      <formula>0</formula>
    </cfRule>
  </conditionalFormatting>
  <conditionalFormatting sqref="C2:I2">
    <cfRule type="cellIs" dxfId="94" priority="27" operator="equal">
      <formula>0</formula>
    </cfRule>
  </conditionalFormatting>
  <conditionalFormatting sqref="O10">
    <cfRule type="cellIs" dxfId="93" priority="26" operator="equal">
      <formula>"20__. gada __. _________"</formula>
    </cfRule>
  </conditionalFormatting>
  <conditionalFormatting sqref="A35:K35">
    <cfRule type="containsText" dxfId="92" priority="25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91" priority="20" operator="equal">
      <formula>0</formula>
    </cfRule>
  </conditionalFormatting>
  <conditionalFormatting sqref="C4:I4">
    <cfRule type="cellIs" dxfId="90" priority="19" operator="equal">
      <formula>0</formula>
    </cfRule>
  </conditionalFormatting>
  <conditionalFormatting sqref="D5:L8">
    <cfRule type="cellIs" dxfId="89" priority="16" operator="equal">
      <formula>0</formula>
    </cfRule>
  </conditionalFormatting>
  <conditionalFormatting sqref="C43:H43">
    <cfRule type="cellIs" dxfId="88" priority="9" operator="equal">
      <formula>0</formula>
    </cfRule>
  </conditionalFormatting>
  <conditionalFormatting sqref="P10">
    <cfRule type="cellIs" dxfId="87" priority="12" operator="equal">
      <formula>"20__. gada __. _________"</formula>
    </cfRule>
  </conditionalFormatting>
  <conditionalFormatting sqref="C38:H38">
    <cfRule type="cellIs" dxfId="86" priority="8" operator="equal">
      <formula>0</formula>
    </cfRule>
  </conditionalFormatting>
  <conditionalFormatting sqref="C43:H43 C46 C38:H38">
    <cfRule type="cellIs" dxfId="85" priority="7" operator="equal">
      <formula>0</formula>
    </cfRule>
  </conditionalFormatting>
  <conditionalFormatting sqref="D1">
    <cfRule type="cellIs" dxfId="84" priority="6" operator="equal">
      <formula>0</formula>
    </cfRule>
  </conditionalFormatting>
  <conditionalFormatting sqref="A9">
    <cfRule type="containsText" dxfId="83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C7EA987-A541-4A14-8BBA-80430C8D8797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0" operator="containsText" id="{ACDA78AF-73B6-4D16-9157-A1B6B42F0CA3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40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244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P28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5" t="s">
        <v>234</v>
      </c>
      <c r="D15" s="25" t="s">
        <v>62</v>
      </c>
      <c r="E15" s="100">
        <v>32.22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7" si="1">SUM(H15:J15)</f>
        <v>0</v>
      </c>
      <c r="L15" s="50">
        <f t="shared" ref="L15:L27" si="2">ROUND(E15*F15,2)</f>
        <v>0</v>
      </c>
      <c r="M15" s="48">
        <f t="shared" ref="M15:M27" si="3">ROUND(H15*E15,2)</f>
        <v>0</v>
      </c>
      <c r="N15" s="48">
        <f t="shared" ref="N15:N27" si="4">ROUND(I15*E15,2)</f>
        <v>0</v>
      </c>
      <c r="O15" s="48">
        <f t="shared" ref="O15:O27" si="5">ROUND(J15*E15,2)</f>
        <v>0</v>
      </c>
      <c r="P15" s="49">
        <f t="shared" ref="P15:P27" si="6">SUM(M15:O15)</f>
        <v>0</v>
      </c>
    </row>
    <row r="16" spans="1:16" x14ac:dyDescent="0.2">
      <c r="A16" s="38">
        <v>2</v>
      </c>
      <c r="B16" s="39"/>
      <c r="C16" s="95" t="s">
        <v>235</v>
      </c>
      <c r="D16" s="25" t="s">
        <v>62</v>
      </c>
      <c r="E16" s="100">
        <v>221.18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6">
        <v>2</v>
      </c>
      <c r="B17" s="97"/>
      <c r="C17" s="98" t="s">
        <v>236</v>
      </c>
      <c r="D17" s="25"/>
      <c r="E17" s="100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1</v>
      </c>
      <c r="B18" s="39"/>
      <c r="C18" s="95" t="s">
        <v>237</v>
      </c>
      <c r="D18" s="25" t="s">
        <v>71</v>
      </c>
      <c r="E18" s="100">
        <v>1</v>
      </c>
      <c r="F18" s="67"/>
      <c r="G18" s="64"/>
      <c r="H18" s="48">
        <f t="shared" ref="H18:H27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95" t="s">
        <v>238</v>
      </c>
      <c r="D19" s="25" t="s">
        <v>62</v>
      </c>
      <c r="E19" s="100">
        <v>221.18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</v>
      </c>
      <c r="B20" s="39"/>
      <c r="C20" s="99" t="s">
        <v>239</v>
      </c>
      <c r="D20" s="25" t="s">
        <v>69</v>
      </c>
      <c r="E20" s="100">
        <v>774.13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99" t="s">
        <v>240</v>
      </c>
      <c r="D21" s="25" t="s">
        <v>69</v>
      </c>
      <c r="E21" s="100">
        <v>243.3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/>
      <c r="C22" s="99" t="s">
        <v>87</v>
      </c>
      <c r="D22" s="25" t="s">
        <v>71</v>
      </c>
      <c r="E22" s="100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6</v>
      </c>
      <c r="B23" s="39"/>
      <c r="C23" s="99" t="s">
        <v>228</v>
      </c>
      <c r="D23" s="25" t="s">
        <v>78</v>
      </c>
      <c r="E23" s="100">
        <v>55.3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/>
      <c r="C24" s="99" t="s">
        <v>229</v>
      </c>
      <c r="D24" s="25" t="s">
        <v>78</v>
      </c>
      <c r="E24" s="100">
        <v>77.41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8</v>
      </c>
      <c r="B25" s="39"/>
      <c r="C25" s="95" t="s">
        <v>241</v>
      </c>
      <c r="D25" s="25" t="s">
        <v>71</v>
      </c>
      <c r="E25" s="100">
        <v>1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9</v>
      </c>
      <c r="B26" s="39"/>
      <c r="C26" s="95" t="s">
        <v>242</v>
      </c>
      <c r="D26" s="25" t="s">
        <v>71</v>
      </c>
      <c r="E26" s="100">
        <v>1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34.5" thickBot="1" x14ac:dyDescent="0.25">
      <c r="A27" s="38">
        <v>10</v>
      </c>
      <c r="B27" s="39"/>
      <c r="C27" s="95" t="s">
        <v>243</v>
      </c>
      <c r="D27" s="25" t="s">
        <v>62</v>
      </c>
      <c r="E27" s="100">
        <v>46.96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thickBot="1" x14ac:dyDescent="0.25">
      <c r="A28" s="158" t="s">
        <v>88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157">
        <f>'Kops a'!C34:H34</f>
        <v>0</v>
      </c>
      <c r="D31" s="157"/>
      <c r="E31" s="157"/>
      <c r="F31" s="157"/>
      <c r="G31" s="157"/>
      <c r="H31" s="15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05" t="s">
        <v>15</v>
      </c>
      <c r="D32" s="105"/>
      <c r="E32" s="105"/>
      <c r="F32" s="105"/>
      <c r="G32" s="105"/>
      <c r="H32" s="105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7" t="str">
        <f>'Kops a'!A37</f>
        <v>Tāme sastādīta</v>
      </c>
      <c r="B34" s="88"/>
      <c r="C34" s="88"/>
      <c r="D34" s="8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157">
        <f>'Kops a'!C39:H39</f>
        <v>0</v>
      </c>
      <c r="D36" s="157"/>
      <c r="E36" s="157"/>
      <c r="F36" s="157"/>
      <c r="G36" s="157"/>
      <c r="H36" s="15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05" t="s">
        <v>15</v>
      </c>
      <c r="D37" s="105"/>
      <c r="E37" s="105"/>
      <c r="F37" s="105"/>
      <c r="G37" s="105"/>
      <c r="H37" s="105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7" t="s">
        <v>54</v>
      </c>
      <c r="B39" s="88"/>
      <c r="C39" s="92">
        <f>'Kops a'!C42</f>
        <v>0</v>
      </c>
      <c r="D39" s="5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7:H37"/>
    <mergeCell ref="C4:I4"/>
    <mergeCell ref="F12:K12"/>
    <mergeCell ref="J9:M9"/>
    <mergeCell ref="D8:L8"/>
    <mergeCell ref="A28:K28"/>
    <mergeCell ref="C31:H31"/>
    <mergeCell ref="C32:H32"/>
    <mergeCell ref="C36:H36"/>
  </mergeCells>
  <conditionalFormatting sqref="I14:J27 A14:G27">
    <cfRule type="cellIs" dxfId="80" priority="31" operator="equal">
      <formula>0</formula>
    </cfRule>
  </conditionalFormatting>
  <conditionalFormatting sqref="N9:O9 K14:P27 H14:H27">
    <cfRule type="cellIs" dxfId="79" priority="30" operator="equal">
      <formula>0</formula>
    </cfRule>
  </conditionalFormatting>
  <conditionalFormatting sqref="C2:I2">
    <cfRule type="cellIs" dxfId="78" priority="27" operator="equal">
      <formula>0</formula>
    </cfRule>
  </conditionalFormatting>
  <conditionalFormatting sqref="O10">
    <cfRule type="cellIs" dxfId="77" priority="26" operator="equal">
      <formula>"20__. gada __. _________"</formula>
    </cfRule>
  </conditionalFormatting>
  <conditionalFormatting sqref="A28:K28">
    <cfRule type="containsText" dxfId="76" priority="2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75" priority="20" operator="equal">
      <formula>0</formula>
    </cfRule>
  </conditionalFormatting>
  <conditionalFormatting sqref="C4:I4">
    <cfRule type="cellIs" dxfId="74" priority="19" operator="equal">
      <formula>0</formula>
    </cfRule>
  </conditionalFormatting>
  <conditionalFormatting sqref="D5:L8">
    <cfRule type="cellIs" dxfId="73" priority="15" operator="equal">
      <formula>0</formula>
    </cfRule>
  </conditionalFormatting>
  <conditionalFormatting sqref="P10">
    <cfRule type="cellIs" dxfId="72" priority="11" operator="equal">
      <formula>"20__. gada __. _________"</formula>
    </cfRule>
  </conditionalFormatting>
  <conditionalFormatting sqref="C36:H36">
    <cfRule type="cellIs" dxfId="71" priority="8" operator="equal">
      <formula>0</formula>
    </cfRule>
  </conditionalFormatting>
  <conditionalFormatting sqref="C31:H31">
    <cfRule type="cellIs" dxfId="70" priority="7" operator="equal">
      <formula>0</formula>
    </cfRule>
  </conditionalFormatting>
  <conditionalFormatting sqref="C36:H36 C39 C31:H31">
    <cfRule type="cellIs" dxfId="69" priority="6" operator="equal">
      <formula>0</formula>
    </cfRule>
  </conditionalFormatting>
  <conditionalFormatting sqref="D1">
    <cfRule type="cellIs" dxfId="68" priority="5" operator="equal">
      <formula>0</formula>
    </cfRule>
  </conditionalFormatting>
  <conditionalFormatting sqref="A9">
    <cfRule type="containsText" dxfId="67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40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255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P28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47" t="s">
        <v>245</v>
      </c>
      <c r="D15" s="25" t="s">
        <v>62</v>
      </c>
      <c r="E15" s="100">
        <v>42.38</v>
      </c>
      <c r="F15" s="67"/>
      <c r="G15" s="64"/>
      <c r="H15" s="48">
        <f t="shared" ref="H15:H27" si="0">ROUND(F15*G15,2)</f>
        <v>0</v>
      </c>
      <c r="I15" s="64"/>
      <c r="J15" s="64"/>
      <c r="K15" s="49">
        <f t="shared" ref="K15:K27" si="1">SUM(H15:J15)</f>
        <v>0</v>
      </c>
      <c r="L15" s="50">
        <f t="shared" ref="L15:L27" si="2">ROUND(E15*F15,2)</f>
        <v>0</v>
      </c>
      <c r="M15" s="48">
        <f t="shared" ref="M15:M27" si="3">ROUND(H15*E15,2)</f>
        <v>0</v>
      </c>
      <c r="N15" s="48">
        <f t="shared" ref="N15:N27" si="4">ROUND(I15*E15,2)</f>
        <v>0</v>
      </c>
      <c r="O15" s="48">
        <f t="shared" ref="O15:O27" si="5">ROUND(J15*E15,2)</f>
        <v>0</v>
      </c>
      <c r="P15" s="49">
        <f t="shared" ref="P15:P27" si="6">SUM(M15:O15)</f>
        <v>0</v>
      </c>
    </row>
    <row r="16" spans="1:16" x14ac:dyDescent="0.2">
      <c r="A16" s="96">
        <v>2</v>
      </c>
      <c r="B16" s="97"/>
      <c r="C16" s="98" t="s">
        <v>246</v>
      </c>
      <c r="D16" s="25"/>
      <c r="E16" s="100"/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1</v>
      </c>
      <c r="B17" s="39"/>
      <c r="C17" s="95" t="s">
        <v>247</v>
      </c>
      <c r="D17" s="25" t="s">
        <v>99</v>
      </c>
      <c r="E17" s="100">
        <v>7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2</v>
      </c>
      <c r="B18" s="39"/>
      <c r="C18" s="95" t="s">
        <v>248</v>
      </c>
      <c r="D18" s="25" t="s">
        <v>101</v>
      </c>
      <c r="E18" s="100">
        <v>5.09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3</v>
      </c>
      <c r="B19" s="39"/>
      <c r="C19" s="99" t="s">
        <v>249</v>
      </c>
      <c r="D19" s="25" t="s">
        <v>92</v>
      </c>
      <c r="E19" s="100">
        <v>2137.8000000000002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4</v>
      </c>
      <c r="B20" s="39"/>
      <c r="C20" s="99" t="s">
        <v>250</v>
      </c>
      <c r="D20" s="25" t="s">
        <v>101</v>
      </c>
      <c r="E20" s="100">
        <v>0.61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5</v>
      </c>
      <c r="B21" s="39"/>
      <c r="C21" s="99" t="s">
        <v>87</v>
      </c>
      <c r="D21" s="25" t="s">
        <v>99</v>
      </c>
      <c r="E21" s="100">
        <v>1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33.75" x14ac:dyDescent="0.2">
      <c r="A22" s="38">
        <v>6</v>
      </c>
      <c r="B22" s="39"/>
      <c r="C22" s="95" t="s">
        <v>251</v>
      </c>
      <c r="D22" s="25" t="s">
        <v>62</v>
      </c>
      <c r="E22" s="100">
        <v>9.33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7</v>
      </c>
      <c r="B23" s="39"/>
      <c r="C23" s="99" t="s">
        <v>426</v>
      </c>
      <c r="D23" s="25" t="s">
        <v>62</v>
      </c>
      <c r="E23" s="100">
        <v>10.73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8</v>
      </c>
      <c r="B24" s="39"/>
      <c r="C24" s="99" t="s">
        <v>252</v>
      </c>
      <c r="D24" s="25" t="s">
        <v>69</v>
      </c>
      <c r="E24" s="100">
        <v>195.93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9</v>
      </c>
      <c r="B25" s="39"/>
      <c r="C25" s="99" t="s">
        <v>87</v>
      </c>
      <c r="D25" s="25" t="s">
        <v>99</v>
      </c>
      <c r="E25" s="100">
        <v>1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10</v>
      </c>
      <c r="B26" s="39"/>
      <c r="C26" s="95" t="s">
        <v>253</v>
      </c>
      <c r="D26" s="25" t="s">
        <v>99</v>
      </c>
      <c r="E26" s="100">
        <v>7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3.25" thickBot="1" x14ac:dyDescent="0.25">
      <c r="A27" s="38">
        <v>11</v>
      </c>
      <c r="B27" s="39"/>
      <c r="C27" s="95" t="s">
        <v>254</v>
      </c>
      <c r="D27" s="25" t="s">
        <v>92</v>
      </c>
      <c r="E27" s="100">
        <v>40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thickBot="1" x14ac:dyDescent="0.25">
      <c r="A28" s="158" t="s">
        <v>88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157">
        <f>'Kops a'!C34:H34</f>
        <v>0</v>
      </c>
      <c r="D31" s="157"/>
      <c r="E31" s="157"/>
      <c r="F31" s="157"/>
      <c r="G31" s="157"/>
      <c r="H31" s="15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05" t="s">
        <v>15</v>
      </c>
      <c r="D32" s="105"/>
      <c r="E32" s="105"/>
      <c r="F32" s="105"/>
      <c r="G32" s="105"/>
      <c r="H32" s="105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7" t="str">
        <f>'Kops a'!A37</f>
        <v>Tāme sastādīta</v>
      </c>
      <c r="B34" s="88"/>
      <c r="C34" s="88"/>
      <c r="D34" s="8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157">
        <f>'Kops a'!C39:H39</f>
        <v>0</v>
      </c>
      <c r="D36" s="157"/>
      <c r="E36" s="157"/>
      <c r="F36" s="157"/>
      <c r="G36" s="157"/>
      <c r="H36" s="15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05" t="s">
        <v>15</v>
      </c>
      <c r="D37" s="105"/>
      <c r="E37" s="105"/>
      <c r="F37" s="105"/>
      <c r="G37" s="105"/>
      <c r="H37" s="105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7" t="s">
        <v>54</v>
      </c>
      <c r="B39" s="88"/>
      <c r="C39" s="92">
        <f>'Kops a'!C42</f>
        <v>0</v>
      </c>
      <c r="D39" s="5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7:H37"/>
    <mergeCell ref="C4:I4"/>
    <mergeCell ref="F12:K12"/>
    <mergeCell ref="J9:M9"/>
    <mergeCell ref="D8:L8"/>
    <mergeCell ref="A28:K28"/>
    <mergeCell ref="C31:H31"/>
    <mergeCell ref="C32:H32"/>
    <mergeCell ref="C36:H36"/>
  </mergeCells>
  <conditionalFormatting sqref="I14:J27 A14:G22 A24:G27 A23:B23 D23:G23">
    <cfRule type="cellIs" dxfId="64" priority="32" operator="equal">
      <formula>0</formula>
    </cfRule>
  </conditionalFormatting>
  <conditionalFormatting sqref="N9:O9 K14:P27 H14:H27">
    <cfRule type="cellIs" dxfId="63" priority="31" operator="equal">
      <formula>0</formula>
    </cfRule>
  </conditionalFormatting>
  <conditionalFormatting sqref="C2:I2">
    <cfRule type="cellIs" dxfId="62" priority="28" operator="equal">
      <formula>0</formula>
    </cfRule>
  </conditionalFormatting>
  <conditionalFormatting sqref="O10">
    <cfRule type="cellIs" dxfId="61" priority="27" operator="equal">
      <formula>"20__. gada __. _________"</formula>
    </cfRule>
  </conditionalFormatting>
  <conditionalFormatting sqref="A28:K28">
    <cfRule type="containsText" dxfId="60" priority="26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59" priority="21" operator="equal">
      <formula>0</formula>
    </cfRule>
  </conditionalFormatting>
  <conditionalFormatting sqref="C4:I4">
    <cfRule type="cellIs" dxfId="58" priority="20" operator="equal">
      <formula>0</formula>
    </cfRule>
  </conditionalFormatting>
  <conditionalFormatting sqref="D5:L8">
    <cfRule type="cellIs" dxfId="57" priority="16" operator="equal">
      <formula>0</formula>
    </cfRule>
  </conditionalFormatting>
  <conditionalFormatting sqref="P10">
    <cfRule type="cellIs" dxfId="56" priority="12" operator="equal">
      <formula>"20__. gada __. _________"</formula>
    </cfRule>
  </conditionalFormatting>
  <conditionalFormatting sqref="C36:H36">
    <cfRule type="cellIs" dxfId="55" priority="9" operator="equal">
      <formula>0</formula>
    </cfRule>
  </conditionalFormatting>
  <conditionalFormatting sqref="C31:H31">
    <cfRule type="cellIs" dxfId="54" priority="8" operator="equal">
      <formula>0</formula>
    </cfRule>
  </conditionalFormatting>
  <conditionalFormatting sqref="C36:H36 C39 C31:H31">
    <cfRule type="cellIs" dxfId="53" priority="7" operator="equal">
      <formula>0</formula>
    </cfRule>
  </conditionalFormatting>
  <conditionalFormatting sqref="D1">
    <cfRule type="cellIs" dxfId="52" priority="6" operator="equal">
      <formula>0</formula>
    </cfRule>
  </conditionalFormatting>
  <conditionalFormatting sqref="A9">
    <cfRule type="containsText" dxfId="51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3">
    <cfRule type="cellIs" dxfId="5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6249DFF-DD18-40B1-AB61-D280DA74812E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0" operator="containsText" id="{708D048F-4463-4EB3-AF79-B8653AFFB42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87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318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P75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A81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256</v>
      </c>
      <c r="D15" s="25" t="s">
        <v>71</v>
      </c>
      <c r="E15" s="100">
        <v>1</v>
      </c>
      <c r="F15" s="67"/>
      <c r="G15" s="64"/>
      <c r="H15" s="48">
        <f t="shared" ref="H15:H74" si="0">ROUND(F15*G15,2)</f>
        <v>0</v>
      </c>
      <c r="I15" s="64"/>
      <c r="J15" s="64"/>
      <c r="K15" s="49">
        <f t="shared" ref="K15:K71" si="1">SUM(H15:J15)</f>
        <v>0</v>
      </c>
      <c r="L15" s="50">
        <f t="shared" ref="L15:L71" si="2">ROUND(E15*F15,2)</f>
        <v>0</v>
      </c>
      <c r="M15" s="48">
        <f t="shared" ref="M15:M71" si="3">ROUND(H15*E15,2)</f>
        <v>0</v>
      </c>
      <c r="N15" s="48">
        <f t="shared" ref="N15:N71" si="4">ROUND(I15*E15,2)</f>
        <v>0</v>
      </c>
      <c r="O15" s="48">
        <f t="shared" ref="O15:O71" si="5">ROUND(J15*E15,2)</f>
        <v>0</v>
      </c>
      <c r="P15" s="49">
        <f t="shared" ref="P15:P71" si="6">SUM(M15:O15)</f>
        <v>0</v>
      </c>
    </row>
    <row r="16" spans="1:16" x14ac:dyDescent="0.2">
      <c r="A16" s="38">
        <v>2</v>
      </c>
      <c r="B16" s="39"/>
      <c r="C16" s="47" t="s">
        <v>257</v>
      </c>
      <c r="D16" s="25" t="s">
        <v>71</v>
      </c>
      <c r="E16" s="100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6">
        <v>2</v>
      </c>
      <c r="B17" s="97"/>
      <c r="C17" s="98" t="s">
        <v>258</v>
      </c>
      <c r="D17" s="25"/>
      <c r="E17" s="100"/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1</v>
      </c>
      <c r="B18" s="39"/>
      <c r="C18" s="101" t="s">
        <v>259</v>
      </c>
      <c r="D18" s="25" t="s">
        <v>85</v>
      </c>
      <c r="E18" s="100">
        <v>138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101" t="s">
        <v>260</v>
      </c>
      <c r="D19" s="25" t="s">
        <v>85</v>
      </c>
      <c r="E19" s="100">
        <v>38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</v>
      </c>
      <c r="B20" s="39"/>
      <c r="C20" s="101" t="s">
        <v>261</v>
      </c>
      <c r="D20" s="25" t="s">
        <v>85</v>
      </c>
      <c r="E20" s="100">
        <v>17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4</v>
      </c>
      <c r="B21" s="39"/>
      <c r="C21" s="101" t="s">
        <v>262</v>
      </c>
      <c r="D21" s="25" t="s">
        <v>85</v>
      </c>
      <c r="E21" s="100">
        <v>22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5</v>
      </c>
      <c r="B22" s="39"/>
      <c r="C22" s="101" t="s">
        <v>310</v>
      </c>
      <c r="D22" s="25" t="s">
        <v>92</v>
      </c>
      <c r="E22" s="100">
        <v>67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6</v>
      </c>
      <c r="B23" s="39"/>
      <c r="C23" s="101" t="s">
        <v>311</v>
      </c>
      <c r="D23" s="25" t="s">
        <v>92</v>
      </c>
      <c r="E23" s="100">
        <v>7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/>
      <c r="C24" s="101" t="s">
        <v>312</v>
      </c>
      <c r="D24" s="25" t="s">
        <v>92</v>
      </c>
      <c r="E24" s="100">
        <v>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8</v>
      </c>
      <c r="B25" s="39"/>
      <c r="C25" s="101" t="s">
        <v>313</v>
      </c>
      <c r="D25" s="25" t="s">
        <v>92</v>
      </c>
      <c r="E25" s="100">
        <v>2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9</v>
      </c>
      <c r="B26" s="39"/>
      <c r="C26" s="101" t="s">
        <v>314</v>
      </c>
      <c r="D26" s="25" t="s">
        <v>92</v>
      </c>
      <c r="E26" s="100">
        <v>16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10</v>
      </c>
      <c r="B27" s="39"/>
      <c r="C27" s="101" t="s">
        <v>315</v>
      </c>
      <c r="D27" s="25" t="s">
        <v>92</v>
      </c>
      <c r="E27" s="100">
        <v>1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11</v>
      </c>
      <c r="B28" s="39"/>
      <c r="C28" s="101" t="s">
        <v>263</v>
      </c>
      <c r="D28" s="25" t="s">
        <v>92</v>
      </c>
      <c r="E28" s="100">
        <v>4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12</v>
      </c>
      <c r="B29" s="39"/>
      <c r="C29" s="101" t="s">
        <v>316</v>
      </c>
      <c r="D29" s="25" t="s">
        <v>92</v>
      </c>
      <c r="E29" s="100">
        <v>1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13</v>
      </c>
      <c r="B30" s="39"/>
      <c r="C30" s="101" t="s">
        <v>317</v>
      </c>
      <c r="D30" s="25" t="s">
        <v>92</v>
      </c>
      <c r="E30" s="100">
        <v>1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14</v>
      </c>
      <c r="B31" s="39"/>
      <c r="C31" s="101" t="s">
        <v>264</v>
      </c>
      <c r="D31" s="25" t="s">
        <v>92</v>
      </c>
      <c r="E31" s="100">
        <v>4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15</v>
      </c>
      <c r="B32" s="39"/>
      <c r="C32" s="101" t="s">
        <v>265</v>
      </c>
      <c r="D32" s="25" t="s">
        <v>92</v>
      </c>
      <c r="E32" s="100">
        <v>3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16</v>
      </c>
      <c r="B33" s="39"/>
      <c r="C33" s="101" t="s">
        <v>266</v>
      </c>
      <c r="D33" s="25" t="s">
        <v>92</v>
      </c>
      <c r="E33" s="100">
        <v>2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17</v>
      </c>
      <c r="B34" s="39"/>
      <c r="C34" s="101" t="s">
        <v>267</v>
      </c>
      <c r="D34" s="25" t="s">
        <v>92</v>
      </c>
      <c r="E34" s="100">
        <v>4</v>
      </c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18</v>
      </c>
      <c r="B35" s="39"/>
      <c r="C35" s="101" t="s">
        <v>268</v>
      </c>
      <c r="D35" s="25" t="s">
        <v>92</v>
      </c>
      <c r="E35" s="100">
        <v>2</v>
      </c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19</v>
      </c>
      <c r="B36" s="39"/>
      <c r="C36" s="101" t="s">
        <v>269</v>
      </c>
      <c r="D36" s="25" t="s">
        <v>92</v>
      </c>
      <c r="E36" s="100">
        <v>1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20</v>
      </c>
      <c r="B37" s="39"/>
      <c r="C37" s="101" t="s">
        <v>270</v>
      </c>
      <c r="D37" s="25" t="s">
        <v>92</v>
      </c>
      <c r="E37" s="100">
        <v>30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21</v>
      </c>
      <c r="B38" s="39"/>
      <c r="C38" s="101" t="s">
        <v>271</v>
      </c>
      <c r="D38" s="25" t="s">
        <v>92</v>
      </c>
      <c r="E38" s="100">
        <v>3</v>
      </c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22</v>
      </c>
      <c r="B39" s="39"/>
      <c r="C39" s="101" t="s">
        <v>272</v>
      </c>
      <c r="D39" s="25" t="s">
        <v>92</v>
      </c>
      <c r="E39" s="100">
        <v>3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23</v>
      </c>
      <c r="B40" s="39"/>
      <c r="C40" s="101" t="s">
        <v>273</v>
      </c>
      <c r="D40" s="25" t="s">
        <v>92</v>
      </c>
      <c r="E40" s="100">
        <v>1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24</v>
      </c>
      <c r="B41" s="39"/>
      <c r="C41" s="101" t="s">
        <v>274</v>
      </c>
      <c r="D41" s="25" t="s">
        <v>92</v>
      </c>
      <c r="E41" s="100">
        <v>3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25</v>
      </c>
      <c r="B42" s="39"/>
      <c r="C42" s="101" t="s">
        <v>275</v>
      </c>
      <c r="D42" s="25" t="s">
        <v>92</v>
      </c>
      <c r="E42" s="100">
        <v>9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26</v>
      </c>
      <c r="B43" s="39"/>
      <c r="C43" s="101" t="s">
        <v>276</v>
      </c>
      <c r="D43" s="25" t="s">
        <v>85</v>
      </c>
      <c r="E43" s="100">
        <v>16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27</v>
      </c>
      <c r="B44" s="39"/>
      <c r="C44" s="101" t="s">
        <v>277</v>
      </c>
      <c r="D44" s="25" t="s">
        <v>85</v>
      </c>
      <c r="E44" s="100">
        <v>26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28</v>
      </c>
      <c r="B45" s="39"/>
      <c r="C45" s="101" t="s">
        <v>278</v>
      </c>
      <c r="D45" s="25" t="s">
        <v>85</v>
      </c>
      <c r="E45" s="100">
        <v>15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29</v>
      </c>
      <c r="B46" s="39"/>
      <c r="C46" s="101" t="s">
        <v>279</v>
      </c>
      <c r="D46" s="25" t="s">
        <v>85</v>
      </c>
      <c r="E46" s="100">
        <v>22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33.75" x14ac:dyDescent="0.2">
      <c r="A47" s="38">
        <v>30</v>
      </c>
      <c r="B47" s="39"/>
      <c r="C47" s="101" t="s">
        <v>280</v>
      </c>
      <c r="D47" s="25" t="s">
        <v>85</v>
      </c>
      <c r="E47" s="100">
        <v>122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33.75" x14ac:dyDescent="0.2">
      <c r="A48" s="38">
        <v>31</v>
      </c>
      <c r="B48" s="39"/>
      <c r="C48" s="101" t="s">
        <v>281</v>
      </c>
      <c r="D48" s="25" t="s">
        <v>85</v>
      </c>
      <c r="E48" s="100">
        <v>12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33.75" x14ac:dyDescent="0.2">
      <c r="A49" s="38">
        <v>32</v>
      </c>
      <c r="B49" s="39"/>
      <c r="C49" s="101" t="s">
        <v>282</v>
      </c>
      <c r="D49" s="25" t="s">
        <v>85</v>
      </c>
      <c r="E49" s="100">
        <v>17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33</v>
      </c>
      <c r="B50" s="39"/>
      <c r="C50" s="101" t="s">
        <v>283</v>
      </c>
      <c r="D50" s="25" t="s">
        <v>71</v>
      </c>
      <c r="E50" s="100">
        <v>12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34</v>
      </c>
      <c r="B51" s="39"/>
      <c r="C51" s="101" t="s">
        <v>284</v>
      </c>
      <c r="D51" s="25" t="s">
        <v>92</v>
      </c>
      <c r="E51" s="100">
        <v>1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35</v>
      </c>
      <c r="B52" s="39"/>
      <c r="C52" s="101" t="s">
        <v>285</v>
      </c>
      <c r="D52" s="25" t="s">
        <v>99</v>
      </c>
      <c r="E52" s="100">
        <v>1</v>
      </c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96">
        <v>3</v>
      </c>
      <c r="B53" s="97"/>
      <c r="C53" s="98" t="s">
        <v>286</v>
      </c>
      <c r="D53" s="25"/>
      <c r="E53" s="100"/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1</v>
      </c>
      <c r="B54" s="39"/>
      <c r="C54" s="47" t="s">
        <v>287</v>
      </c>
      <c r="D54" s="25" t="s">
        <v>85</v>
      </c>
      <c r="E54" s="100">
        <v>90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2</v>
      </c>
      <c r="B55" s="39"/>
      <c r="C55" s="47" t="s">
        <v>288</v>
      </c>
      <c r="D55" s="25" t="s">
        <v>92</v>
      </c>
      <c r="E55" s="100">
        <v>11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3</v>
      </c>
      <c r="B56" s="39"/>
      <c r="C56" s="47" t="s">
        <v>289</v>
      </c>
      <c r="D56" s="25" t="s">
        <v>92</v>
      </c>
      <c r="E56" s="100">
        <v>7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4</v>
      </c>
      <c r="B57" s="39"/>
      <c r="C57" s="47" t="s">
        <v>290</v>
      </c>
      <c r="D57" s="25" t="s">
        <v>92</v>
      </c>
      <c r="E57" s="100">
        <v>3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5</v>
      </c>
      <c r="B58" s="39"/>
      <c r="C58" s="47" t="s">
        <v>291</v>
      </c>
      <c r="D58" s="25" t="s">
        <v>92</v>
      </c>
      <c r="E58" s="100">
        <v>8</v>
      </c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6</v>
      </c>
      <c r="B59" s="39"/>
      <c r="C59" s="47" t="s">
        <v>292</v>
      </c>
      <c r="D59" s="25" t="s">
        <v>85</v>
      </c>
      <c r="E59" s="100">
        <v>90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7</v>
      </c>
      <c r="B60" s="39"/>
      <c r="C60" s="47" t="s">
        <v>293</v>
      </c>
      <c r="D60" s="25" t="s">
        <v>92</v>
      </c>
      <c r="E60" s="100">
        <v>12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33.75" x14ac:dyDescent="0.2">
      <c r="A61" s="38">
        <v>8</v>
      </c>
      <c r="B61" s="39"/>
      <c r="C61" s="47" t="s">
        <v>294</v>
      </c>
      <c r="D61" s="25" t="s">
        <v>295</v>
      </c>
      <c r="E61" s="100">
        <v>2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9</v>
      </c>
      <c r="B62" s="39"/>
      <c r="C62" s="47" t="s">
        <v>296</v>
      </c>
      <c r="D62" s="25" t="s">
        <v>85</v>
      </c>
      <c r="E62" s="100">
        <v>8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96">
        <v>4</v>
      </c>
      <c r="B63" s="97"/>
      <c r="C63" s="98" t="s">
        <v>297</v>
      </c>
      <c r="D63" s="25"/>
      <c r="E63" s="100"/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1</v>
      </c>
      <c r="B64" s="39"/>
      <c r="C64" s="101" t="s">
        <v>298</v>
      </c>
      <c r="D64" s="25" t="s">
        <v>71</v>
      </c>
      <c r="E64" s="100">
        <v>1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2</v>
      </c>
      <c r="B65" s="39"/>
      <c r="C65" s="101" t="s">
        <v>299</v>
      </c>
      <c r="D65" s="25" t="s">
        <v>71</v>
      </c>
      <c r="E65" s="100">
        <v>1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3</v>
      </c>
      <c r="B66" s="39"/>
      <c r="C66" s="101" t="s">
        <v>300</v>
      </c>
      <c r="D66" s="25" t="s">
        <v>71</v>
      </c>
      <c r="E66" s="100">
        <v>1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4</v>
      </c>
      <c r="B67" s="39"/>
      <c r="C67" s="101" t="s">
        <v>301</v>
      </c>
      <c r="D67" s="25" t="s">
        <v>71</v>
      </c>
      <c r="E67" s="100">
        <v>1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33.75" x14ac:dyDescent="0.2">
      <c r="A68" s="38">
        <v>5</v>
      </c>
      <c r="B68" s="39"/>
      <c r="C68" s="101" t="s">
        <v>302</v>
      </c>
      <c r="D68" s="25" t="s">
        <v>71</v>
      </c>
      <c r="E68" s="100">
        <v>1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33.75" x14ac:dyDescent="0.2">
      <c r="A69" s="38">
        <v>6</v>
      </c>
      <c r="B69" s="39"/>
      <c r="C69" s="101" t="s">
        <v>303</v>
      </c>
      <c r="D69" s="25" t="s">
        <v>71</v>
      </c>
      <c r="E69" s="100">
        <v>12</v>
      </c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45" x14ac:dyDescent="0.2">
      <c r="A70" s="38">
        <v>7</v>
      </c>
      <c r="B70" s="39"/>
      <c r="C70" s="101" t="s">
        <v>304</v>
      </c>
      <c r="D70" s="25" t="s">
        <v>305</v>
      </c>
      <c r="E70" s="100">
        <v>12</v>
      </c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8</v>
      </c>
      <c r="B71" s="39"/>
      <c r="C71" s="101" t="s">
        <v>306</v>
      </c>
      <c r="D71" s="25" t="s">
        <v>307</v>
      </c>
      <c r="E71" s="100">
        <v>1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9</v>
      </c>
      <c r="B72" s="39"/>
      <c r="C72" s="101" t="s">
        <v>308</v>
      </c>
      <c r="D72" s="25" t="s">
        <v>307</v>
      </c>
      <c r="E72" s="100">
        <v>1</v>
      </c>
      <c r="F72" s="67"/>
      <c r="G72" s="64"/>
      <c r="H72" s="48">
        <f t="shared" si="0"/>
        <v>0</v>
      </c>
      <c r="I72" s="64"/>
      <c r="J72" s="64"/>
      <c r="K72" s="49">
        <f t="shared" ref="K72:K74" si="7">SUM(H72:J72)</f>
        <v>0</v>
      </c>
      <c r="L72" s="50">
        <f t="shared" ref="L72:L74" si="8">ROUND(E72*F72,2)</f>
        <v>0</v>
      </c>
      <c r="M72" s="48">
        <f t="shared" ref="M72:M74" si="9">ROUND(H72*E72,2)</f>
        <v>0</v>
      </c>
      <c r="N72" s="48">
        <f t="shared" ref="N72:N74" si="10">ROUND(I72*E72,2)</f>
        <v>0</v>
      </c>
      <c r="O72" s="48">
        <f t="shared" ref="O72:O74" si="11">ROUND(J72*E72,2)</f>
        <v>0</v>
      </c>
      <c r="P72" s="49">
        <f t="shared" ref="P72:P74" si="12">SUM(M72:O72)</f>
        <v>0</v>
      </c>
    </row>
    <row r="73" spans="1:16" x14ac:dyDescent="0.2">
      <c r="A73" s="96">
        <v>5</v>
      </c>
      <c r="B73" s="97"/>
      <c r="C73" s="98" t="s">
        <v>130</v>
      </c>
      <c r="D73" s="25"/>
      <c r="E73" s="100"/>
      <c r="F73" s="67"/>
      <c r="G73" s="64"/>
      <c r="H73" s="48">
        <f t="shared" si="0"/>
        <v>0</v>
      </c>
      <c r="I73" s="64"/>
      <c r="J73" s="64"/>
      <c r="K73" s="49">
        <f t="shared" si="7"/>
        <v>0</v>
      </c>
      <c r="L73" s="50">
        <f t="shared" si="8"/>
        <v>0</v>
      </c>
      <c r="M73" s="48">
        <f t="shared" si="9"/>
        <v>0</v>
      </c>
      <c r="N73" s="48">
        <f t="shared" si="10"/>
        <v>0</v>
      </c>
      <c r="O73" s="48">
        <f t="shared" si="11"/>
        <v>0</v>
      </c>
      <c r="P73" s="49">
        <f t="shared" si="12"/>
        <v>0</v>
      </c>
    </row>
    <row r="74" spans="1:16" ht="12" thickBot="1" x14ac:dyDescent="0.25">
      <c r="A74" s="38">
        <v>1</v>
      </c>
      <c r="B74" s="39"/>
      <c r="C74" s="47" t="s">
        <v>309</v>
      </c>
      <c r="D74" s="25" t="s">
        <v>71</v>
      </c>
      <c r="E74" s="100">
        <v>1</v>
      </c>
      <c r="F74" s="67"/>
      <c r="G74" s="64"/>
      <c r="H74" s="48">
        <f t="shared" si="0"/>
        <v>0</v>
      </c>
      <c r="I74" s="64"/>
      <c r="J74" s="64">
        <f>ROUND(H74*0.07,2)</f>
        <v>0</v>
      </c>
      <c r="K74" s="49">
        <f t="shared" si="7"/>
        <v>0</v>
      </c>
      <c r="L74" s="50">
        <f t="shared" si="8"/>
        <v>0</v>
      </c>
      <c r="M74" s="48">
        <f t="shared" si="9"/>
        <v>0</v>
      </c>
      <c r="N74" s="48">
        <f t="shared" si="10"/>
        <v>0</v>
      </c>
      <c r="O74" s="48">
        <f t="shared" si="11"/>
        <v>0</v>
      </c>
      <c r="P74" s="49">
        <f t="shared" si="12"/>
        <v>0</v>
      </c>
    </row>
    <row r="75" spans="1:16" ht="12" thickBot="1" x14ac:dyDescent="0.25">
      <c r="A75" s="158" t="s">
        <v>88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60"/>
      <c r="L75" s="68">
        <f>SUM(L14:L74)</f>
        <v>0</v>
      </c>
      <c r="M75" s="69">
        <f>SUM(M14:M74)</f>
        <v>0</v>
      </c>
      <c r="N75" s="69">
        <f>SUM(N14:N74)</f>
        <v>0</v>
      </c>
      <c r="O75" s="69">
        <f>SUM(O14:O74)</f>
        <v>0</v>
      </c>
      <c r="P75" s="70">
        <f>SUM(P14:P74)</f>
        <v>0</v>
      </c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14</v>
      </c>
      <c r="B78" s="17"/>
      <c r="C78" s="157">
        <f>'Kops a'!C34:H34</f>
        <v>0</v>
      </c>
      <c r="D78" s="157"/>
      <c r="E78" s="157"/>
      <c r="F78" s="157"/>
      <c r="G78" s="157"/>
      <c r="H78" s="15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05" t="s">
        <v>15</v>
      </c>
      <c r="D79" s="105"/>
      <c r="E79" s="105"/>
      <c r="F79" s="105"/>
      <c r="G79" s="105"/>
      <c r="H79" s="105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7" t="str">
        <f>'Kops a'!A37</f>
        <v>Tāme sastādīta</v>
      </c>
      <c r="B81" s="88"/>
      <c r="C81" s="88"/>
      <c r="D81" s="8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37</v>
      </c>
      <c r="B83" s="17"/>
      <c r="C83" s="157">
        <f>'Kops a'!C39:H39</f>
        <v>0</v>
      </c>
      <c r="D83" s="157"/>
      <c r="E83" s="157"/>
      <c r="F83" s="157"/>
      <c r="G83" s="157"/>
      <c r="H83" s="15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05" t="s">
        <v>15</v>
      </c>
      <c r="D84" s="105"/>
      <c r="E84" s="105"/>
      <c r="F84" s="105"/>
      <c r="G84" s="105"/>
      <c r="H84" s="105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87" t="s">
        <v>54</v>
      </c>
      <c r="B86" s="88"/>
      <c r="C86" s="92">
        <f>'Kops a'!C42</f>
        <v>0</v>
      </c>
      <c r="D86" s="5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4:H84"/>
    <mergeCell ref="C4:I4"/>
    <mergeCell ref="F12:K12"/>
    <mergeCell ref="J9:M9"/>
    <mergeCell ref="D8:L8"/>
    <mergeCell ref="A75:K75"/>
    <mergeCell ref="C78:H78"/>
    <mergeCell ref="C79:H79"/>
    <mergeCell ref="C83:H83"/>
  </mergeCells>
  <conditionalFormatting sqref="I14:J74 A14:G74">
    <cfRule type="cellIs" dxfId="47" priority="32" operator="equal">
      <formula>0</formula>
    </cfRule>
  </conditionalFormatting>
  <conditionalFormatting sqref="N9:O9 K14:P74 H14:H74">
    <cfRule type="cellIs" dxfId="46" priority="31" operator="equal">
      <formula>0</formula>
    </cfRule>
  </conditionalFormatting>
  <conditionalFormatting sqref="C2:I2">
    <cfRule type="cellIs" dxfId="45" priority="28" operator="equal">
      <formula>0</formula>
    </cfRule>
  </conditionalFormatting>
  <conditionalFormatting sqref="O10">
    <cfRule type="cellIs" dxfId="44" priority="27" operator="equal">
      <formula>"20__. gada __. _________"</formula>
    </cfRule>
  </conditionalFormatting>
  <conditionalFormatting sqref="A75:K75">
    <cfRule type="containsText" dxfId="43" priority="26" operator="containsText" text="Tiešās izmaksas kopā, t. sk. darba devēja sociālais nodoklis __.__% ">
      <formula>NOT(ISERROR(SEARCH("Tiešās izmaksas kopā, t. sk. darba devēja sociālais nodoklis __.__% ",A75)))</formula>
    </cfRule>
  </conditionalFormatting>
  <conditionalFormatting sqref="L75:P75">
    <cfRule type="cellIs" dxfId="42" priority="21" operator="equal">
      <formula>0</formula>
    </cfRule>
  </conditionalFormatting>
  <conditionalFormatting sqref="C4:I4">
    <cfRule type="cellIs" dxfId="41" priority="20" operator="equal">
      <formula>0</formula>
    </cfRule>
  </conditionalFormatting>
  <conditionalFormatting sqref="D5:L8">
    <cfRule type="cellIs" dxfId="40" priority="16" operator="equal">
      <formula>0</formula>
    </cfRule>
  </conditionalFormatting>
  <conditionalFormatting sqref="C83:H83">
    <cfRule type="cellIs" dxfId="39" priority="9" operator="equal">
      <formula>0</formula>
    </cfRule>
  </conditionalFormatting>
  <conditionalFormatting sqref="P10">
    <cfRule type="cellIs" dxfId="38" priority="12" operator="equal">
      <formula>"20__. gada __. _________"</formula>
    </cfRule>
  </conditionalFormatting>
  <conditionalFormatting sqref="C78:H78">
    <cfRule type="cellIs" dxfId="37" priority="8" operator="equal">
      <formula>0</formula>
    </cfRule>
  </conditionalFormatting>
  <conditionalFormatting sqref="C83:H83 C86 C78:H78">
    <cfRule type="cellIs" dxfId="36" priority="7" operator="equal">
      <formula>0</formula>
    </cfRule>
  </conditionalFormatting>
  <conditionalFormatting sqref="D1">
    <cfRule type="cellIs" dxfId="35" priority="6" operator="equal">
      <formula>0</formula>
    </cfRule>
  </conditionalFormatting>
  <conditionalFormatting sqref="A9">
    <cfRule type="containsText" dxfId="34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E428164-089A-404E-98DC-227888EB2467}">
            <xm:f>NOT(ISERROR(SEARCH("Tāme sastādīta ____. gada ___. ______________",A81)))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10" operator="containsText" id="{879A8C95-2477-46CB-81ED-05AD5C15D29F}">
            <xm:f>NOT(ISERROR(SEARCH("Sertifikāta Nr. _________________________________",A86)))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86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368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P74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A80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47" t="s">
        <v>319</v>
      </c>
      <c r="D15" s="25" t="s">
        <v>71</v>
      </c>
      <c r="E15" s="100">
        <v>1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73" si="1">SUM(H15:J15)</f>
        <v>0</v>
      </c>
      <c r="L15" s="50">
        <f t="shared" ref="L15:L73" si="2">ROUND(E15*F15,2)</f>
        <v>0</v>
      </c>
      <c r="M15" s="48">
        <f t="shared" ref="M15:M73" si="3">ROUND(H15*E15,2)</f>
        <v>0</v>
      </c>
      <c r="N15" s="48">
        <f t="shared" ref="N15:N73" si="4">ROUND(I15*E15,2)</f>
        <v>0</v>
      </c>
      <c r="O15" s="48">
        <f t="shared" ref="O15:O73" si="5">ROUND(J15*E15,2)</f>
        <v>0</v>
      </c>
      <c r="P15" s="49">
        <f t="shared" ref="P15:P73" si="6">SUM(M15:O15)</f>
        <v>0</v>
      </c>
    </row>
    <row r="16" spans="1:16" x14ac:dyDescent="0.2">
      <c r="A16" s="96">
        <v>2</v>
      </c>
      <c r="B16" s="97"/>
      <c r="C16" s="98" t="s">
        <v>320</v>
      </c>
      <c r="D16" s="25"/>
      <c r="E16" s="100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1</v>
      </c>
      <c r="B17" s="39"/>
      <c r="C17" s="47" t="s">
        <v>321</v>
      </c>
      <c r="D17" s="25" t="s">
        <v>85</v>
      </c>
      <c r="E17" s="100">
        <v>220</v>
      </c>
      <c r="F17" s="67"/>
      <c r="G17" s="64"/>
      <c r="H17" s="48">
        <f t="shared" ref="H17:H45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2</v>
      </c>
      <c r="B18" s="39"/>
      <c r="C18" s="47" t="s">
        <v>322</v>
      </c>
      <c r="D18" s="25" t="s">
        <v>85</v>
      </c>
      <c r="E18" s="100">
        <v>65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3</v>
      </c>
      <c r="B19" s="39"/>
      <c r="C19" s="47" t="s">
        <v>323</v>
      </c>
      <c r="D19" s="25" t="s">
        <v>85</v>
      </c>
      <c r="E19" s="100">
        <v>75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4</v>
      </c>
      <c r="B20" s="39"/>
      <c r="C20" s="47" t="s">
        <v>324</v>
      </c>
      <c r="D20" s="25" t="s">
        <v>85</v>
      </c>
      <c r="E20" s="100">
        <v>18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5</v>
      </c>
      <c r="B21" s="39"/>
      <c r="C21" s="47" t="s">
        <v>325</v>
      </c>
      <c r="D21" s="25" t="s">
        <v>85</v>
      </c>
      <c r="E21" s="100">
        <v>18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6</v>
      </c>
      <c r="B22" s="39"/>
      <c r="C22" s="47" t="s">
        <v>326</v>
      </c>
      <c r="D22" s="25" t="s">
        <v>92</v>
      </c>
      <c r="E22" s="100">
        <v>219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7</v>
      </c>
      <c r="B23" s="39"/>
      <c r="C23" s="47" t="s">
        <v>327</v>
      </c>
      <c r="D23" s="25" t="s">
        <v>92</v>
      </c>
      <c r="E23" s="100">
        <v>3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8</v>
      </c>
      <c r="B24" s="39"/>
      <c r="C24" s="47" t="s">
        <v>328</v>
      </c>
      <c r="D24" s="25" t="s">
        <v>92</v>
      </c>
      <c r="E24" s="100">
        <v>9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9</v>
      </c>
      <c r="B25" s="39"/>
      <c r="C25" s="47" t="s">
        <v>329</v>
      </c>
      <c r="D25" s="25" t="s">
        <v>92</v>
      </c>
      <c r="E25" s="100">
        <v>22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10</v>
      </c>
      <c r="B26" s="39"/>
      <c r="C26" s="47" t="s">
        <v>330</v>
      </c>
      <c r="D26" s="25" t="s">
        <v>92</v>
      </c>
      <c r="E26" s="100">
        <v>2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11</v>
      </c>
      <c r="B27" s="39"/>
      <c r="C27" s="47" t="s">
        <v>331</v>
      </c>
      <c r="D27" s="25" t="s">
        <v>92</v>
      </c>
      <c r="E27" s="100">
        <v>2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12</v>
      </c>
      <c r="B28" s="39"/>
      <c r="C28" s="47" t="s">
        <v>332</v>
      </c>
      <c r="D28" s="25" t="s">
        <v>92</v>
      </c>
      <c r="E28" s="100">
        <v>10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13</v>
      </c>
      <c r="B29" s="39"/>
      <c r="C29" s="47" t="s">
        <v>333</v>
      </c>
      <c r="D29" s="25" t="s">
        <v>92</v>
      </c>
      <c r="E29" s="100">
        <v>2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14</v>
      </c>
      <c r="B30" s="39"/>
      <c r="C30" s="47" t="s">
        <v>334</v>
      </c>
      <c r="D30" s="25" t="s">
        <v>92</v>
      </c>
      <c r="E30" s="100">
        <v>2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15</v>
      </c>
      <c r="B31" s="39"/>
      <c r="C31" s="47" t="s">
        <v>335</v>
      </c>
      <c r="D31" s="25" t="s">
        <v>92</v>
      </c>
      <c r="E31" s="100">
        <v>2</v>
      </c>
      <c r="F31" s="67"/>
      <c r="G31" s="64"/>
      <c r="H31" s="48">
        <f t="shared" si="7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16</v>
      </c>
      <c r="B32" s="39"/>
      <c r="C32" s="47" t="s">
        <v>336</v>
      </c>
      <c r="D32" s="25" t="s">
        <v>92</v>
      </c>
      <c r="E32" s="100">
        <v>2</v>
      </c>
      <c r="F32" s="67"/>
      <c r="G32" s="64"/>
      <c r="H32" s="48">
        <f t="shared" si="7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17</v>
      </c>
      <c r="B33" s="39"/>
      <c r="C33" s="47" t="s">
        <v>337</v>
      </c>
      <c r="D33" s="25" t="s">
        <v>92</v>
      </c>
      <c r="E33" s="100">
        <v>2</v>
      </c>
      <c r="F33" s="67"/>
      <c r="G33" s="64"/>
      <c r="H33" s="48">
        <f t="shared" si="7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18</v>
      </c>
      <c r="B34" s="39"/>
      <c r="C34" s="47" t="s">
        <v>338</v>
      </c>
      <c r="D34" s="25" t="s">
        <v>92</v>
      </c>
      <c r="E34" s="100">
        <v>4</v>
      </c>
      <c r="F34" s="67"/>
      <c r="G34" s="64"/>
      <c r="H34" s="48">
        <f t="shared" si="7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19</v>
      </c>
      <c r="B35" s="39"/>
      <c r="C35" s="47" t="s">
        <v>339</v>
      </c>
      <c r="D35" s="25" t="s">
        <v>92</v>
      </c>
      <c r="E35" s="100">
        <v>10</v>
      </c>
      <c r="F35" s="67"/>
      <c r="G35" s="64"/>
      <c r="H35" s="48">
        <f t="shared" si="7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20</v>
      </c>
      <c r="B36" s="39"/>
      <c r="C36" s="47" t="s">
        <v>340</v>
      </c>
      <c r="D36" s="25" t="s">
        <v>92</v>
      </c>
      <c r="E36" s="100">
        <v>2</v>
      </c>
      <c r="F36" s="67"/>
      <c r="G36" s="64"/>
      <c r="H36" s="48">
        <f t="shared" si="7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21</v>
      </c>
      <c r="B37" s="39"/>
      <c r="C37" s="47" t="s">
        <v>341</v>
      </c>
      <c r="D37" s="25" t="s">
        <v>92</v>
      </c>
      <c r="E37" s="100">
        <v>2</v>
      </c>
      <c r="F37" s="67"/>
      <c r="G37" s="64"/>
      <c r="H37" s="48">
        <f t="shared" si="7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22</v>
      </c>
      <c r="B38" s="39"/>
      <c r="C38" s="47" t="s">
        <v>342</v>
      </c>
      <c r="D38" s="25" t="s">
        <v>92</v>
      </c>
      <c r="E38" s="100">
        <v>2</v>
      </c>
      <c r="F38" s="67"/>
      <c r="G38" s="64"/>
      <c r="H38" s="48">
        <f t="shared" si="7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23</v>
      </c>
      <c r="B39" s="39"/>
      <c r="C39" s="47" t="s">
        <v>343</v>
      </c>
      <c r="D39" s="25" t="s">
        <v>92</v>
      </c>
      <c r="E39" s="100">
        <v>2</v>
      </c>
      <c r="F39" s="67"/>
      <c r="G39" s="64"/>
      <c r="H39" s="48">
        <f t="shared" si="7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24</v>
      </c>
      <c r="B40" s="39"/>
      <c r="C40" s="47" t="s">
        <v>344</v>
      </c>
      <c r="D40" s="25" t="s">
        <v>92</v>
      </c>
      <c r="E40" s="100">
        <v>2</v>
      </c>
      <c r="F40" s="67"/>
      <c r="G40" s="64"/>
      <c r="H40" s="48">
        <f t="shared" si="7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25</v>
      </c>
      <c r="B41" s="39"/>
      <c r="C41" s="47" t="s">
        <v>345</v>
      </c>
      <c r="D41" s="25" t="s">
        <v>92</v>
      </c>
      <c r="E41" s="100">
        <v>4</v>
      </c>
      <c r="F41" s="67"/>
      <c r="G41" s="64"/>
      <c r="H41" s="48">
        <f t="shared" si="7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26</v>
      </c>
      <c r="B42" s="39"/>
      <c r="C42" s="47" t="s">
        <v>346</v>
      </c>
      <c r="D42" s="25" t="s">
        <v>92</v>
      </c>
      <c r="E42" s="100">
        <v>5</v>
      </c>
      <c r="F42" s="67"/>
      <c r="G42" s="64"/>
      <c r="H42" s="48">
        <f t="shared" si="7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27</v>
      </c>
      <c r="B43" s="39"/>
      <c r="C43" s="47" t="s">
        <v>347</v>
      </c>
      <c r="D43" s="25" t="s">
        <v>92</v>
      </c>
      <c r="E43" s="100">
        <v>6</v>
      </c>
      <c r="F43" s="67"/>
      <c r="G43" s="64"/>
      <c r="H43" s="48">
        <f t="shared" si="7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28</v>
      </c>
      <c r="B44" s="39"/>
      <c r="C44" s="47" t="s">
        <v>348</v>
      </c>
      <c r="D44" s="25" t="s">
        <v>92</v>
      </c>
      <c r="E44" s="100">
        <v>8</v>
      </c>
      <c r="F44" s="67"/>
      <c r="G44" s="64"/>
      <c r="H44" s="48">
        <f t="shared" si="7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29</v>
      </c>
      <c r="B45" s="39"/>
      <c r="C45" s="47" t="s">
        <v>349</v>
      </c>
      <c r="D45" s="25" t="s">
        <v>92</v>
      </c>
      <c r="E45" s="100">
        <v>6</v>
      </c>
      <c r="F45" s="67"/>
      <c r="G45" s="64"/>
      <c r="H45" s="48">
        <f t="shared" si="7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33.75" x14ac:dyDescent="0.2">
      <c r="A46" s="38">
        <v>30</v>
      </c>
      <c r="B46" s="39"/>
      <c r="C46" s="47" t="s">
        <v>350</v>
      </c>
      <c r="D46" s="25" t="s">
        <v>92</v>
      </c>
      <c r="E46" s="100">
        <v>35</v>
      </c>
      <c r="F46" s="67"/>
      <c r="G46" s="64"/>
      <c r="H46" s="48">
        <f>ROUND(F46*G46,2)</f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31</v>
      </c>
      <c r="B47" s="39"/>
      <c r="C47" s="47" t="s">
        <v>351</v>
      </c>
      <c r="D47" s="25" t="s">
        <v>92</v>
      </c>
      <c r="E47" s="100">
        <v>35</v>
      </c>
      <c r="F47" s="67"/>
      <c r="G47" s="64"/>
      <c r="H47" s="48">
        <f>ROUND(F47*G47,2)</f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32</v>
      </c>
      <c r="B48" s="39"/>
      <c r="C48" s="47" t="s">
        <v>270</v>
      </c>
      <c r="D48" s="25" t="s">
        <v>92</v>
      </c>
      <c r="E48" s="100">
        <v>4</v>
      </c>
      <c r="F48" s="67"/>
      <c r="G48" s="64"/>
      <c r="H48" s="48">
        <f t="shared" ref="H48:H71" si="8">ROUND(F48*G48,2)</f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33</v>
      </c>
      <c r="B49" s="39"/>
      <c r="C49" s="47" t="s">
        <v>352</v>
      </c>
      <c r="D49" s="25" t="s">
        <v>92</v>
      </c>
      <c r="E49" s="100">
        <v>10</v>
      </c>
      <c r="F49" s="67"/>
      <c r="G49" s="64"/>
      <c r="H49" s="48">
        <f t="shared" si="8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34</v>
      </c>
      <c r="B50" s="39"/>
      <c r="C50" s="47" t="s">
        <v>353</v>
      </c>
      <c r="D50" s="25" t="s">
        <v>92</v>
      </c>
      <c r="E50" s="100">
        <v>2</v>
      </c>
      <c r="F50" s="67"/>
      <c r="G50" s="64"/>
      <c r="H50" s="48">
        <f t="shared" si="8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35</v>
      </c>
      <c r="B51" s="39"/>
      <c r="C51" s="47" t="s">
        <v>354</v>
      </c>
      <c r="D51" s="25" t="s">
        <v>92</v>
      </c>
      <c r="E51" s="100">
        <v>14</v>
      </c>
      <c r="F51" s="67"/>
      <c r="G51" s="64"/>
      <c r="H51" s="48">
        <f>ROUND(F51*G51,2)</f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36</v>
      </c>
      <c r="B52" s="39"/>
      <c r="C52" s="47" t="s">
        <v>355</v>
      </c>
      <c r="D52" s="25" t="s">
        <v>92</v>
      </c>
      <c r="E52" s="100">
        <v>16</v>
      </c>
      <c r="F52" s="67"/>
      <c r="G52" s="64"/>
      <c r="H52" s="48">
        <f t="shared" si="8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33.75" x14ac:dyDescent="0.2">
      <c r="A53" s="38">
        <v>37</v>
      </c>
      <c r="B53" s="39"/>
      <c r="C53" s="47" t="s">
        <v>356</v>
      </c>
      <c r="D53" s="25" t="s">
        <v>85</v>
      </c>
      <c r="E53" s="100">
        <v>30</v>
      </c>
      <c r="F53" s="67"/>
      <c r="G53" s="64"/>
      <c r="H53" s="48">
        <f t="shared" si="8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33.75" x14ac:dyDescent="0.2">
      <c r="A54" s="38">
        <v>38</v>
      </c>
      <c r="B54" s="39"/>
      <c r="C54" s="47" t="s">
        <v>280</v>
      </c>
      <c r="D54" s="25" t="s">
        <v>85</v>
      </c>
      <c r="E54" s="100">
        <v>70</v>
      </c>
      <c r="F54" s="67"/>
      <c r="G54" s="64"/>
      <c r="H54" s="48">
        <f t="shared" si="8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33.75" x14ac:dyDescent="0.2">
      <c r="A55" s="38">
        <v>39</v>
      </c>
      <c r="B55" s="39"/>
      <c r="C55" s="47" t="s">
        <v>281</v>
      </c>
      <c r="D55" s="25" t="s">
        <v>85</v>
      </c>
      <c r="E55" s="100">
        <v>18</v>
      </c>
      <c r="F55" s="67"/>
      <c r="G55" s="64"/>
      <c r="H55" s="48">
        <f t="shared" si="8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33.75" x14ac:dyDescent="0.2">
      <c r="A56" s="38">
        <v>40</v>
      </c>
      <c r="B56" s="39"/>
      <c r="C56" s="47" t="s">
        <v>282</v>
      </c>
      <c r="D56" s="25" t="s">
        <v>85</v>
      </c>
      <c r="E56" s="100">
        <v>18</v>
      </c>
      <c r="F56" s="67"/>
      <c r="G56" s="64"/>
      <c r="H56" s="48">
        <f t="shared" si="8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41</v>
      </c>
      <c r="B57" s="39"/>
      <c r="C57" s="47" t="s">
        <v>357</v>
      </c>
      <c r="D57" s="25" t="s">
        <v>71</v>
      </c>
      <c r="E57" s="100">
        <v>1</v>
      </c>
      <c r="F57" s="67"/>
      <c r="G57" s="64"/>
      <c r="H57" s="48">
        <f t="shared" si="8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42</v>
      </c>
      <c r="B58" s="39"/>
      <c r="C58" s="47" t="s">
        <v>358</v>
      </c>
      <c r="D58" s="25" t="s">
        <v>71</v>
      </c>
      <c r="E58" s="100">
        <v>1</v>
      </c>
      <c r="F58" s="67"/>
      <c r="G58" s="64"/>
      <c r="H58" s="48">
        <f t="shared" si="8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43</v>
      </c>
      <c r="B59" s="39"/>
      <c r="C59" s="47" t="s">
        <v>298</v>
      </c>
      <c r="D59" s="25" t="s">
        <v>71</v>
      </c>
      <c r="E59" s="100">
        <v>1</v>
      </c>
      <c r="F59" s="67"/>
      <c r="G59" s="64"/>
      <c r="H59" s="48">
        <f t="shared" si="8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44</v>
      </c>
      <c r="B60" s="39"/>
      <c r="C60" s="47" t="s">
        <v>299</v>
      </c>
      <c r="D60" s="25" t="s">
        <v>71</v>
      </c>
      <c r="E60" s="100">
        <v>1</v>
      </c>
      <c r="F60" s="67"/>
      <c r="G60" s="64"/>
      <c r="H60" s="48">
        <f t="shared" si="8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45</v>
      </c>
      <c r="B61" s="39"/>
      <c r="C61" s="47" t="s">
        <v>300</v>
      </c>
      <c r="D61" s="25" t="s">
        <v>71</v>
      </c>
      <c r="E61" s="100">
        <v>1</v>
      </c>
      <c r="F61" s="67"/>
      <c r="G61" s="64"/>
      <c r="H61" s="48">
        <f t="shared" si="8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46</v>
      </c>
      <c r="B62" s="39"/>
      <c r="C62" s="47" t="s">
        <v>359</v>
      </c>
      <c r="D62" s="25" t="s">
        <v>71</v>
      </c>
      <c r="E62" s="100">
        <v>1</v>
      </c>
      <c r="F62" s="67"/>
      <c r="G62" s="64"/>
      <c r="H62" s="48">
        <f t="shared" si="8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3.75" x14ac:dyDescent="0.2">
      <c r="A63" s="38">
        <v>47</v>
      </c>
      <c r="B63" s="39"/>
      <c r="C63" s="47" t="s">
        <v>360</v>
      </c>
      <c r="D63" s="25" t="s">
        <v>71</v>
      </c>
      <c r="E63" s="100">
        <v>1</v>
      </c>
      <c r="F63" s="67"/>
      <c r="G63" s="64"/>
      <c r="H63" s="48">
        <f t="shared" si="8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48</v>
      </c>
      <c r="B64" s="39"/>
      <c r="C64" s="47" t="s">
        <v>361</v>
      </c>
      <c r="D64" s="25" t="s">
        <v>71</v>
      </c>
      <c r="E64" s="100">
        <v>35</v>
      </c>
      <c r="F64" s="67"/>
      <c r="G64" s="64"/>
      <c r="H64" s="48">
        <f t="shared" si="8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49</v>
      </c>
      <c r="B65" s="39"/>
      <c r="C65" s="47" t="s">
        <v>362</v>
      </c>
      <c r="D65" s="25" t="s">
        <v>71</v>
      </c>
      <c r="E65" s="100">
        <v>35</v>
      </c>
      <c r="F65" s="67"/>
      <c r="G65" s="64"/>
      <c r="H65" s="48">
        <f t="shared" si="8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50</v>
      </c>
      <c r="B66" s="39"/>
      <c r="C66" s="47" t="s">
        <v>363</v>
      </c>
      <c r="D66" s="25" t="s">
        <v>71</v>
      </c>
      <c r="E66" s="100">
        <v>1</v>
      </c>
      <c r="F66" s="67"/>
      <c r="G66" s="64"/>
      <c r="H66" s="48">
        <f t="shared" si="8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51</v>
      </c>
      <c r="B67" s="39"/>
      <c r="C67" s="47" t="s">
        <v>364</v>
      </c>
      <c r="D67" s="25" t="s">
        <v>71</v>
      </c>
      <c r="E67" s="100">
        <v>1</v>
      </c>
      <c r="F67" s="67"/>
      <c r="G67" s="64"/>
      <c r="H67" s="48">
        <f t="shared" si="8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33.75" x14ac:dyDescent="0.2">
      <c r="A68" s="38">
        <v>52</v>
      </c>
      <c r="B68" s="39"/>
      <c r="C68" s="47" t="s">
        <v>365</v>
      </c>
      <c r="D68" s="25" t="s">
        <v>92</v>
      </c>
      <c r="E68" s="100">
        <v>21</v>
      </c>
      <c r="F68" s="67"/>
      <c r="G68" s="64"/>
      <c r="H68" s="48">
        <f t="shared" si="8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53</v>
      </c>
      <c r="B69" s="39"/>
      <c r="C69" s="47" t="s">
        <v>366</v>
      </c>
      <c r="D69" s="25" t="s">
        <v>307</v>
      </c>
      <c r="E69" s="100">
        <v>1</v>
      </c>
      <c r="F69" s="67"/>
      <c r="G69" s="64"/>
      <c r="H69" s="48">
        <f t="shared" si="8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54</v>
      </c>
      <c r="B70" s="39"/>
      <c r="C70" s="47" t="s">
        <v>308</v>
      </c>
      <c r="D70" s="25" t="s">
        <v>307</v>
      </c>
      <c r="E70" s="100">
        <v>1</v>
      </c>
      <c r="F70" s="67"/>
      <c r="G70" s="64"/>
      <c r="H70" s="48">
        <f t="shared" si="8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55</v>
      </c>
      <c r="B71" s="39"/>
      <c r="C71" s="47" t="s">
        <v>367</v>
      </c>
      <c r="D71" s="25" t="s">
        <v>307</v>
      </c>
      <c r="E71" s="100">
        <v>1</v>
      </c>
      <c r="F71" s="67"/>
      <c r="G71" s="64"/>
      <c r="H71" s="48">
        <f t="shared" si="8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96">
        <v>3</v>
      </c>
      <c r="B72" s="97"/>
      <c r="C72" s="98" t="s">
        <v>130</v>
      </c>
      <c r="D72" s="25"/>
      <c r="E72" s="100"/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12" thickBot="1" x14ac:dyDescent="0.25">
      <c r="A73" s="38">
        <v>1</v>
      </c>
      <c r="B73" s="39"/>
      <c r="C73" s="47" t="s">
        <v>309</v>
      </c>
      <c r="D73" s="25" t="s">
        <v>71</v>
      </c>
      <c r="E73" s="100">
        <v>1</v>
      </c>
      <c r="F73" s="67"/>
      <c r="G73" s="64"/>
      <c r="H73" s="48">
        <f t="shared" ref="H73" si="9">ROUND(F73*G73,2)</f>
        <v>0</v>
      </c>
      <c r="I73" s="64"/>
      <c r="J73" s="64">
        <f>ROUND(H73*0.07,2)</f>
        <v>0</v>
      </c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12" thickBot="1" x14ac:dyDescent="0.25">
      <c r="A74" s="158" t="s">
        <v>88</v>
      </c>
      <c r="B74" s="159"/>
      <c r="C74" s="159"/>
      <c r="D74" s="159"/>
      <c r="E74" s="159"/>
      <c r="F74" s="159"/>
      <c r="G74" s="159"/>
      <c r="H74" s="159"/>
      <c r="I74" s="159"/>
      <c r="J74" s="159"/>
      <c r="K74" s="160"/>
      <c r="L74" s="68">
        <f>SUM(L14:L73)</f>
        <v>0</v>
      </c>
      <c r="M74" s="69">
        <f>SUM(M14:M73)</f>
        <v>0</v>
      </c>
      <c r="N74" s="69">
        <f>SUM(N14:N73)</f>
        <v>0</v>
      </c>
      <c r="O74" s="69">
        <f>SUM(O14:O73)</f>
        <v>0</v>
      </c>
      <c r="P74" s="70">
        <f>SUM(P14:P73)</f>
        <v>0</v>
      </c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" t="s">
        <v>14</v>
      </c>
      <c r="B77" s="17"/>
      <c r="C77" s="157">
        <f>'Kops a'!C34:H34</f>
        <v>0</v>
      </c>
      <c r="D77" s="157"/>
      <c r="E77" s="157"/>
      <c r="F77" s="157"/>
      <c r="G77" s="157"/>
      <c r="H77" s="15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05" t="s">
        <v>15</v>
      </c>
      <c r="D78" s="105"/>
      <c r="E78" s="105"/>
      <c r="F78" s="105"/>
      <c r="G78" s="105"/>
      <c r="H78" s="105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87" t="str">
        <f>'Kops a'!A37</f>
        <v>Tāme sastādīta</v>
      </c>
      <c r="B80" s="88"/>
      <c r="C80" s="88"/>
      <c r="D80" s="8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" t="s">
        <v>37</v>
      </c>
      <c r="B82" s="17"/>
      <c r="C82" s="157">
        <f>'Kops a'!C39:H39</f>
        <v>0</v>
      </c>
      <c r="D82" s="157"/>
      <c r="E82" s="157"/>
      <c r="F82" s="157"/>
      <c r="G82" s="157"/>
      <c r="H82" s="15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05" t="s">
        <v>15</v>
      </c>
      <c r="D83" s="105"/>
      <c r="E83" s="105"/>
      <c r="F83" s="105"/>
      <c r="G83" s="105"/>
      <c r="H83" s="105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87" t="s">
        <v>54</v>
      </c>
      <c r="B85" s="88"/>
      <c r="C85" s="92">
        <f>'Kops a'!C42</f>
        <v>0</v>
      </c>
      <c r="D85" s="5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3:H83"/>
    <mergeCell ref="C4:I4"/>
    <mergeCell ref="F12:K12"/>
    <mergeCell ref="J9:M9"/>
    <mergeCell ref="D8:L8"/>
    <mergeCell ref="A74:K74"/>
    <mergeCell ref="C77:H77"/>
    <mergeCell ref="C78:H78"/>
    <mergeCell ref="C82:H82"/>
  </mergeCells>
  <conditionalFormatting sqref="I14:J73 A14:G73">
    <cfRule type="cellIs" dxfId="31" priority="32" operator="equal">
      <formula>0</formula>
    </cfRule>
  </conditionalFormatting>
  <conditionalFormatting sqref="N9:O9 K14:P73 H14:H73">
    <cfRule type="cellIs" dxfId="30" priority="31" operator="equal">
      <formula>0</formula>
    </cfRule>
  </conditionalFormatting>
  <conditionalFormatting sqref="C2:I2">
    <cfRule type="cellIs" dxfId="29" priority="28" operator="equal">
      <formula>0</formula>
    </cfRule>
  </conditionalFormatting>
  <conditionalFormatting sqref="O10">
    <cfRule type="cellIs" dxfId="28" priority="27" operator="equal">
      <formula>"20__. gada __. _________"</formula>
    </cfRule>
  </conditionalFormatting>
  <conditionalFormatting sqref="A74:K74">
    <cfRule type="containsText" dxfId="27" priority="26" operator="containsText" text="Tiešās izmaksas kopā, t. sk. darba devēja sociālais nodoklis __.__% ">
      <formula>NOT(ISERROR(SEARCH("Tiešās izmaksas kopā, t. sk. darba devēja sociālais nodoklis __.__% ",A74)))</formula>
    </cfRule>
  </conditionalFormatting>
  <conditionalFormatting sqref="L74:P74">
    <cfRule type="cellIs" dxfId="26" priority="21" operator="equal">
      <formula>0</formula>
    </cfRule>
  </conditionalFormatting>
  <conditionalFormatting sqref="C4:I4">
    <cfRule type="cellIs" dxfId="25" priority="20" operator="equal">
      <formula>0</formula>
    </cfRule>
  </conditionalFormatting>
  <conditionalFormatting sqref="D5:L8">
    <cfRule type="cellIs" dxfId="24" priority="16" operator="equal">
      <formula>0</formula>
    </cfRule>
  </conditionalFormatting>
  <conditionalFormatting sqref="C82:H82">
    <cfRule type="cellIs" dxfId="23" priority="9" operator="equal">
      <formula>0</formula>
    </cfRule>
  </conditionalFormatting>
  <conditionalFormatting sqref="P10">
    <cfRule type="cellIs" dxfId="22" priority="12" operator="equal">
      <formula>"20__. gada __. _________"</formula>
    </cfRule>
  </conditionalFormatting>
  <conditionalFormatting sqref="C77:H77">
    <cfRule type="cellIs" dxfId="21" priority="8" operator="equal">
      <formula>0</formula>
    </cfRule>
  </conditionalFormatting>
  <conditionalFormatting sqref="C82:H82 C85 C77:H77">
    <cfRule type="cellIs" dxfId="20" priority="7" operator="equal">
      <formula>0</formula>
    </cfRule>
  </conditionalFormatting>
  <conditionalFormatting sqref="D1">
    <cfRule type="cellIs" dxfId="19" priority="6" operator="equal">
      <formula>0</formula>
    </cfRule>
  </conditionalFormatting>
  <conditionalFormatting sqref="A9">
    <cfRule type="containsText" dxfId="18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C848299-F747-4D4C-BE47-58A1BBDB8A5B}">
            <xm:f>NOT(ISERROR(SEARCH("Tāme sastādīta ____. gada ___. ______________",A80)))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A80</xm:sqref>
        </x14:conditionalFormatting>
        <x14:conditionalFormatting xmlns:xm="http://schemas.microsoft.com/office/excel/2006/main">
          <x14:cfRule type="containsText" priority="10" operator="containsText" id="{1A9581D5-9790-4D5D-94E5-4E7B8C258AD0}">
            <xm:f>NOT(ISERROR(SEARCH("Sertifikāta Nr. _________________________________",A85)))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74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6.85546875" style="1" customWidth="1"/>
    <col min="7" max="7" width="4.85546875" style="1" customWidth="1"/>
    <col min="8" max="8" width="7.42578125" style="1" customWidth="1"/>
    <col min="9" max="10" width="6.7109375" style="1" customWidth="1"/>
    <col min="11" max="11" width="7.85546875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2" t="s">
        <v>421</v>
      </c>
      <c r="D2" s="162"/>
      <c r="E2" s="162"/>
      <c r="F2" s="162"/>
      <c r="G2" s="162"/>
      <c r="H2" s="162"/>
      <c r="I2" s="162"/>
      <c r="J2" s="29"/>
    </row>
    <row r="3" spans="1:16" x14ac:dyDescent="0.2">
      <c r="A3" s="30"/>
      <c r="B3" s="30"/>
      <c r="C3" s="152" t="s">
        <v>17</v>
      </c>
      <c r="D3" s="152"/>
      <c r="E3" s="152"/>
      <c r="F3" s="152"/>
      <c r="G3" s="152"/>
      <c r="H3" s="152"/>
      <c r="I3" s="152"/>
      <c r="J3" s="30"/>
    </row>
    <row r="4" spans="1:16" x14ac:dyDescent="0.2">
      <c r="A4" s="30"/>
      <c r="B4" s="30"/>
      <c r="C4" s="163" t="s">
        <v>52</v>
      </c>
      <c r="D4" s="163"/>
      <c r="E4" s="163"/>
      <c r="F4" s="163"/>
      <c r="G4" s="163"/>
      <c r="H4" s="163"/>
      <c r="I4" s="163"/>
      <c r="J4" s="30"/>
    </row>
    <row r="5" spans="1:16" x14ac:dyDescent="0.2">
      <c r="A5" s="23"/>
      <c r="B5" s="23"/>
      <c r="C5" s="27" t="s">
        <v>5</v>
      </c>
      <c r="D5" s="175" t="str">
        <f>'Kops a'!D6</f>
        <v>Daudzdzīvokļu dzīvojamās mājas vienkāršotas fasādes atjaunošana</v>
      </c>
      <c r="E5" s="175"/>
      <c r="F5" s="175"/>
      <c r="G5" s="175"/>
      <c r="H5" s="175"/>
      <c r="I5" s="175"/>
      <c r="J5" s="175"/>
      <c r="K5" s="175"/>
      <c r="L5" s="175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75" t="str">
        <f>'Kops a'!D7</f>
        <v>Daudzdzīvokļu dzīvojamās mājas, Katoļu ielā 9, Jelgavā vienkāršotas fasādes atjaunošana</v>
      </c>
      <c r="E6" s="175"/>
      <c r="F6" s="175"/>
      <c r="G6" s="175"/>
      <c r="H6" s="175"/>
      <c r="I6" s="175"/>
      <c r="J6" s="175"/>
      <c r="K6" s="175"/>
      <c r="L6" s="175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5" t="str">
        <f>'Kops a'!D8</f>
        <v>Katoļu iela 9, Jelgava</v>
      </c>
      <c r="E7" s="175"/>
      <c r="F7" s="175"/>
      <c r="G7" s="175"/>
      <c r="H7" s="175"/>
      <c r="I7" s="175"/>
      <c r="J7" s="175"/>
      <c r="K7" s="175"/>
      <c r="L7" s="175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5">
        <f>'Kops a'!D9</f>
        <v>0</v>
      </c>
      <c r="E8" s="175"/>
      <c r="F8" s="175"/>
      <c r="G8" s="175"/>
      <c r="H8" s="175"/>
      <c r="I8" s="175"/>
      <c r="J8" s="175"/>
      <c r="K8" s="175"/>
      <c r="L8" s="175"/>
      <c r="M8" s="17"/>
      <c r="N8" s="17"/>
      <c r="O8" s="17"/>
      <c r="P8" s="17"/>
    </row>
    <row r="9" spans="1:16" ht="11.25" customHeight="1" x14ac:dyDescent="0.2">
      <c r="A9" s="161" t="s">
        <v>59</v>
      </c>
      <c r="B9" s="161"/>
      <c r="C9" s="161"/>
      <c r="D9" s="161"/>
      <c r="E9" s="161"/>
      <c r="F9" s="161"/>
      <c r="G9" s="161"/>
      <c r="H9" s="161"/>
      <c r="I9" s="161"/>
      <c r="J9" s="167" t="s">
        <v>39</v>
      </c>
      <c r="K9" s="167"/>
      <c r="L9" s="167"/>
      <c r="M9" s="167"/>
      <c r="N9" s="174">
        <f>P62</f>
        <v>0</v>
      </c>
      <c r="O9" s="174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A68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0" t="s">
        <v>23</v>
      </c>
      <c r="B12" s="169" t="s">
        <v>40</v>
      </c>
      <c r="C12" s="165" t="s">
        <v>41</v>
      </c>
      <c r="D12" s="172" t="s">
        <v>42</v>
      </c>
      <c r="E12" s="155" t="s">
        <v>43</v>
      </c>
      <c r="F12" s="164" t="s">
        <v>44</v>
      </c>
      <c r="G12" s="165"/>
      <c r="H12" s="165"/>
      <c r="I12" s="165"/>
      <c r="J12" s="165"/>
      <c r="K12" s="166"/>
      <c r="L12" s="164" t="s">
        <v>45</v>
      </c>
      <c r="M12" s="165"/>
      <c r="N12" s="165"/>
      <c r="O12" s="165"/>
      <c r="P12" s="166"/>
    </row>
    <row r="13" spans="1:16" ht="126.75" customHeight="1" thickBot="1" x14ac:dyDescent="0.25">
      <c r="A13" s="168"/>
      <c r="B13" s="170"/>
      <c r="C13" s="171"/>
      <c r="D13" s="173"/>
      <c r="E13" s="156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6">
        <v>1</v>
      </c>
      <c r="B14" s="97"/>
      <c r="C14" s="98" t="s">
        <v>60</v>
      </c>
      <c r="D14" s="25"/>
      <c r="E14" s="100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47" t="s">
        <v>369</v>
      </c>
      <c r="D15" s="25" t="s">
        <v>370</v>
      </c>
      <c r="E15" s="100">
        <v>1</v>
      </c>
      <c r="F15" s="67"/>
      <c r="G15" s="64"/>
      <c r="H15" s="48">
        <f t="shared" ref="H15:H17" si="0">ROUND(F15*G15,2)</f>
        <v>0</v>
      </c>
      <c r="I15" s="64"/>
      <c r="J15" s="64"/>
      <c r="K15" s="49">
        <f t="shared" ref="K15:K61" si="1">SUM(H15:J15)</f>
        <v>0</v>
      </c>
      <c r="L15" s="50">
        <f t="shared" ref="L15:L61" si="2">ROUND(E15*F15,2)</f>
        <v>0</v>
      </c>
      <c r="M15" s="48">
        <f t="shared" ref="M15:M61" si="3">ROUND(H15*E15,2)</f>
        <v>0</v>
      </c>
      <c r="N15" s="48">
        <f t="shared" ref="N15:N61" si="4">ROUND(I15*E15,2)</f>
        <v>0</v>
      </c>
      <c r="O15" s="48">
        <f t="shared" ref="O15:O61" si="5">ROUND(J15*E15,2)</f>
        <v>0</v>
      </c>
      <c r="P15" s="49">
        <f t="shared" ref="P15:P61" si="6">SUM(M15:O15)</f>
        <v>0</v>
      </c>
    </row>
    <row r="16" spans="1:16" ht="33.75" x14ac:dyDescent="0.2">
      <c r="A16" s="38">
        <v>2</v>
      </c>
      <c r="B16" s="39"/>
      <c r="C16" s="47" t="s">
        <v>371</v>
      </c>
      <c r="D16" s="25" t="s">
        <v>370</v>
      </c>
      <c r="E16" s="100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372</v>
      </c>
      <c r="D17" s="25" t="s">
        <v>370</v>
      </c>
      <c r="E17" s="100">
        <v>1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96">
        <v>2</v>
      </c>
      <c r="B18" s="97"/>
      <c r="C18" s="98" t="s">
        <v>373</v>
      </c>
      <c r="D18" s="25"/>
      <c r="E18" s="100"/>
      <c r="F18" s="67"/>
      <c r="G18" s="64"/>
      <c r="H18" s="48"/>
      <c r="I18" s="64"/>
      <c r="J18" s="64"/>
      <c r="K18" s="49"/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1</v>
      </c>
      <c r="B19" s="39"/>
      <c r="C19" s="47" t="s">
        <v>374</v>
      </c>
      <c r="D19" s="25" t="s">
        <v>85</v>
      </c>
      <c r="E19" s="100">
        <v>5</v>
      </c>
      <c r="F19" s="67"/>
      <c r="G19" s="64"/>
      <c r="H19" s="48">
        <f t="shared" ref="H19:H36" si="7"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2</v>
      </c>
      <c r="B20" s="39"/>
      <c r="C20" s="47" t="s">
        <v>375</v>
      </c>
      <c r="D20" s="25" t="s">
        <v>370</v>
      </c>
      <c r="E20" s="100">
        <v>1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3</v>
      </c>
      <c r="B21" s="39"/>
      <c r="C21" s="47" t="s">
        <v>376</v>
      </c>
      <c r="D21" s="25" t="s">
        <v>85</v>
      </c>
      <c r="E21" s="100">
        <v>4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4</v>
      </c>
      <c r="B22" s="39"/>
      <c r="C22" s="47" t="s">
        <v>377</v>
      </c>
      <c r="D22" s="25" t="s">
        <v>370</v>
      </c>
      <c r="E22" s="100">
        <v>2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5</v>
      </c>
      <c r="B23" s="39"/>
      <c r="C23" s="47" t="s">
        <v>378</v>
      </c>
      <c r="D23" s="25" t="s">
        <v>370</v>
      </c>
      <c r="E23" s="100">
        <v>2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6</v>
      </c>
      <c r="B24" s="39"/>
      <c r="C24" s="47" t="s">
        <v>379</v>
      </c>
      <c r="D24" s="25" t="s">
        <v>85</v>
      </c>
      <c r="E24" s="100">
        <v>4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7</v>
      </c>
      <c r="B25" s="39"/>
      <c r="C25" s="47" t="s">
        <v>380</v>
      </c>
      <c r="D25" s="25" t="s">
        <v>370</v>
      </c>
      <c r="E25" s="100">
        <v>1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8</v>
      </c>
      <c r="B26" s="39"/>
      <c r="C26" s="47" t="s">
        <v>381</v>
      </c>
      <c r="D26" s="25" t="s">
        <v>370</v>
      </c>
      <c r="E26" s="100">
        <v>1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45" x14ac:dyDescent="0.2">
      <c r="A27" s="38">
        <v>9</v>
      </c>
      <c r="B27" s="39"/>
      <c r="C27" s="47" t="s">
        <v>382</v>
      </c>
      <c r="D27" s="25" t="s">
        <v>370</v>
      </c>
      <c r="E27" s="100">
        <v>1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33.75" x14ac:dyDescent="0.2">
      <c r="A28" s="38">
        <v>10</v>
      </c>
      <c r="B28" s="39"/>
      <c r="C28" s="47" t="s">
        <v>383</v>
      </c>
      <c r="D28" s="25" t="s">
        <v>370</v>
      </c>
      <c r="E28" s="100">
        <v>1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11</v>
      </c>
      <c r="B29" s="39"/>
      <c r="C29" s="47" t="s">
        <v>384</v>
      </c>
      <c r="D29" s="25" t="s">
        <v>92</v>
      </c>
      <c r="E29" s="100">
        <v>2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12</v>
      </c>
      <c r="B30" s="39"/>
      <c r="C30" s="47" t="s">
        <v>385</v>
      </c>
      <c r="D30" s="25" t="s">
        <v>92</v>
      </c>
      <c r="E30" s="100">
        <v>2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96">
        <v>3</v>
      </c>
      <c r="B31" s="97"/>
      <c r="C31" s="98" t="s">
        <v>386</v>
      </c>
      <c r="D31" s="25"/>
      <c r="E31" s="100"/>
      <c r="F31" s="67"/>
      <c r="G31" s="64"/>
      <c r="H31" s="48"/>
      <c r="I31" s="64"/>
      <c r="J31" s="64"/>
      <c r="K31" s="49"/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</v>
      </c>
      <c r="B32" s="39"/>
      <c r="C32" s="47" t="s">
        <v>387</v>
      </c>
      <c r="D32" s="25" t="s">
        <v>388</v>
      </c>
      <c r="E32" s="100">
        <v>5.0000000000000001E-3</v>
      </c>
      <c r="F32" s="67"/>
      <c r="G32" s="64"/>
      <c r="H32" s="48">
        <f t="shared" si="7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</v>
      </c>
      <c r="B33" s="39"/>
      <c r="C33" s="47" t="s">
        <v>389</v>
      </c>
      <c r="D33" s="25" t="s">
        <v>390</v>
      </c>
      <c r="E33" s="100">
        <v>1</v>
      </c>
      <c r="F33" s="67"/>
      <c r="G33" s="64"/>
      <c r="H33" s="48">
        <f t="shared" si="7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3</v>
      </c>
      <c r="B34" s="39"/>
      <c r="C34" s="47" t="s">
        <v>391</v>
      </c>
      <c r="D34" s="25" t="s">
        <v>388</v>
      </c>
      <c r="E34" s="100">
        <v>5.0000000000000001E-3</v>
      </c>
      <c r="F34" s="67"/>
      <c r="G34" s="64"/>
      <c r="H34" s="48">
        <f t="shared" si="7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4</v>
      </c>
      <c r="B35" s="39"/>
      <c r="C35" s="47" t="s">
        <v>392</v>
      </c>
      <c r="D35" s="25" t="s">
        <v>393</v>
      </c>
      <c r="E35" s="100">
        <v>1</v>
      </c>
      <c r="F35" s="67"/>
      <c r="G35" s="64"/>
      <c r="H35" s="48">
        <f t="shared" si="7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5</v>
      </c>
      <c r="B36" s="39"/>
      <c r="C36" s="47" t="s">
        <v>394</v>
      </c>
      <c r="D36" s="25" t="s">
        <v>62</v>
      </c>
      <c r="E36" s="100">
        <v>5</v>
      </c>
      <c r="F36" s="67"/>
      <c r="G36" s="64"/>
      <c r="H36" s="48">
        <f t="shared" si="7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96">
        <v>4</v>
      </c>
      <c r="B37" s="97"/>
      <c r="C37" s="98" t="s">
        <v>395</v>
      </c>
      <c r="D37" s="25"/>
      <c r="E37" s="100"/>
      <c r="F37" s="67"/>
      <c r="G37" s="64"/>
      <c r="H37" s="48"/>
      <c r="I37" s="64"/>
      <c r="J37" s="64"/>
      <c r="K37" s="49"/>
      <c r="L37" s="50"/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</v>
      </c>
      <c r="B38" s="39"/>
      <c r="C38" s="47" t="s">
        <v>396</v>
      </c>
      <c r="D38" s="25" t="s">
        <v>85</v>
      </c>
      <c r="E38" s="100">
        <v>2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</v>
      </c>
      <c r="B39" s="39"/>
      <c r="C39" s="47" t="s">
        <v>397</v>
      </c>
      <c r="D39" s="25" t="s">
        <v>85</v>
      </c>
      <c r="E39" s="100">
        <v>10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3</v>
      </c>
      <c r="B40" s="39"/>
      <c r="C40" s="47" t="s">
        <v>398</v>
      </c>
      <c r="D40" s="25" t="s">
        <v>92</v>
      </c>
      <c r="E40" s="100">
        <v>1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4</v>
      </c>
      <c r="B41" s="39"/>
      <c r="C41" s="47" t="s">
        <v>399</v>
      </c>
      <c r="D41" s="25" t="s">
        <v>99</v>
      </c>
      <c r="E41" s="100">
        <v>1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5</v>
      </c>
      <c r="B42" s="39"/>
      <c r="C42" s="47" t="s">
        <v>400</v>
      </c>
      <c r="D42" s="25" t="s">
        <v>92</v>
      </c>
      <c r="E42" s="100">
        <v>2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6</v>
      </c>
      <c r="B43" s="39"/>
      <c r="C43" s="47" t="s">
        <v>401</v>
      </c>
      <c r="D43" s="25" t="s">
        <v>92</v>
      </c>
      <c r="E43" s="100">
        <v>2</v>
      </c>
      <c r="F43" s="67"/>
      <c r="G43" s="64"/>
      <c r="H43" s="48"/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7</v>
      </c>
      <c r="B44" s="39"/>
      <c r="C44" s="47" t="s">
        <v>402</v>
      </c>
      <c r="D44" s="25" t="s">
        <v>85</v>
      </c>
      <c r="E44" s="100">
        <v>8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8</v>
      </c>
      <c r="B45" s="39"/>
      <c r="C45" s="47" t="s">
        <v>403</v>
      </c>
      <c r="D45" s="25" t="s">
        <v>370</v>
      </c>
      <c r="E45" s="100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9</v>
      </c>
      <c r="B46" s="39"/>
      <c r="C46" s="47" t="s">
        <v>404</v>
      </c>
      <c r="D46" s="25" t="s">
        <v>92</v>
      </c>
      <c r="E46" s="100">
        <v>3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10</v>
      </c>
      <c r="B47" s="39"/>
      <c r="C47" s="47" t="s">
        <v>405</v>
      </c>
      <c r="D47" s="25" t="s">
        <v>85</v>
      </c>
      <c r="E47" s="100">
        <v>4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11</v>
      </c>
      <c r="B48" s="39"/>
      <c r="C48" s="101" t="s">
        <v>406</v>
      </c>
      <c r="D48" s="25" t="s">
        <v>407</v>
      </c>
      <c r="E48" s="100">
        <v>51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12</v>
      </c>
      <c r="B49" s="39"/>
      <c r="C49" s="101" t="s">
        <v>419</v>
      </c>
      <c r="D49" s="25" t="s">
        <v>101</v>
      </c>
      <c r="E49" s="100">
        <v>0.85</v>
      </c>
      <c r="F49" s="67"/>
      <c r="G49" s="64"/>
      <c r="H49" s="48"/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13</v>
      </c>
      <c r="B50" s="39"/>
      <c r="C50" s="101" t="s">
        <v>420</v>
      </c>
      <c r="D50" s="25" t="s">
        <v>101</v>
      </c>
      <c r="E50" s="100">
        <v>0.25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14</v>
      </c>
      <c r="B51" s="39"/>
      <c r="C51" s="47" t="s">
        <v>408</v>
      </c>
      <c r="D51" s="25" t="s">
        <v>85</v>
      </c>
      <c r="E51" s="100">
        <v>4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15</v>
      </c>
      <c r="B52" s="39"/>
      <c r="C52" s="47" t="s">
        <v>409</v>
      </c>
      <c r="D52" s="25" t="s">
        <v>92</v>
      </c>
      <c r="E52" s="100">
        <v>4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16</v>
      </c>
      <c r="B53" s="39"/>
      <c r="C53" s="47" t="s">
        <v>410</v>
      </c>
      <c r="D53" s="25" t="s">
        <v>92</v>
      </c>
      <c r="E53" s="100">
        <v>4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17</v>
      </c>
      <c r="B54" s="39"/>
      <c r="C54" s="47" t="s">
        <v>411</v>
      </c>
      <c r="D54" s="25" t="s">
        <v>92</v>
      </c>
      <c r="E54" s="100">
        <v>3</v>
      </c>
      <c r="F54" s="67"/>
      <c r="G54" s="64"/>
      <c r="H54" s="48"/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18</v>
      </c>
      <c r="B55" s="39"/>
      <c r="C55" s="47" t="s">
        <v>412</v>
      </c>
      <c r="D55" s="25" t="s">
        <v>92</v>
      </c>
      <c r="E55" s="100">
        <v>2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19</v>
      </c>
      <c r="B56" s="39"/>
      <c r="C56" s="47" t="s">
        <v>413</v>
      </c>
      <c r="D56" s="25" t="s">
        <v>85</v>
      </c>
      <c r="E56" s="100">
        <v>2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45" x14ac:dyDescent="0.2">
      <c r="A57" s="38">
        <v>20</v>
      </c>
      <c r="B57" s="39"/>
      <c r="C57" s="47" t="s">
        <v>414</v>
      </c>
      <c r="D57" s="25" t="s">
        <v>92</v>
      </c>
      <c r="E57" s="100">
        <v>2</v>
      </c>
      <c r="F57" s="67"/>
      <c r="G57" s="64"/>
      <c r="H57" s="48"/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21</v>
      </c>
      <c r="B58" s="39"/>
      <c r="C58" s="47" t="s">
        <v>415</v>
      </c>
      <c r="D58" s="25" t="s">
        <v>99</v>
      </c>
      <c r="E58" s="100">
        <v>1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22</v>
      </c>
      <c r="B59" s="39"/>
      <c r="C59" s="47" t="s">
        <v>416</v>
      </c>
      <c r="D59" s="25" t="s">
        <v>99</v>
      </c>
      <c r="E59" s="100">
        <v>1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3.75" x14ac:dyDescent="0.2">
      <c r="A60" s="38">
        <v>23</v>
      </c>
      <c r="B60" s="39"/>
      <c r="C60" s="47" t="s">
        <v>417</v>
      </c>
      <c r="D60" s="25" t="s">
        <v>99</v>
      </c>
      <c r="E60" s="100">
        <v>2</v>
      </c>
      <c r="F60" s="67"/>
      <c r="G60" s="64"/>
      <c r="H60" s="48"/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3.25" thickBot="1" x14ac:dyDescent="0.25">
      <c r="A61" s="38">
        <v>24</v>
      </c>
      <c r="B61" s="39"/>
      <c r="C61" s="47" t="s">
        <v>418</v>
      </c>
      <c r="D61" s="25" t="s">
        <v>99</v>
      </c>
      <c r="E61" s="100">
        <v>2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12" thickBot="1" x14ac:dyDescent="0.25">
      <c r="A62" s="158" t="s">
        <v>88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60"/>
      <c r="L62" s="68">
        <f>SUM(L14:L61)</f>
        <v>0</v>
      </c>
      <c r="M62" s="69">
        <f>SUM(M14:M61)</f>
        <v>0</v>
      </c>
      <c r="N62" s="69">
        <f>SUM(N14:N61)</f>
        <v>0</v>
      </c>
      <c r="O62" s="69">
        <f>SUM(O14:O61)</f>
        <v>0</v>
      </c>
      <c r="P62" s="70">
        <f>SUM(P14:P61)</f>
        <v>0</v>
      </c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14</v>
      </c>
      <c r="B65" s="17"/>
      <c r="C65" s="157">
        <f>'Kops a'!C34:H34</f>
        <v>0</v>
      </c>
      <c r="D65" s="157"/>
      <c r="E65" s="157"/>
      <c r="F65" s="157"/>
      <c r="G65" s="157"/>
      <c r="H65" s="15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05" t="s">
        <v>15</v>
      </c>
      <c r="D66" s="105"/>
      <c r="E66" s="105"/>
      <c r="F66" s="105"/>
      <c r="G66" s="105"/>
      <c r="H66" s="105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7" t="str">
        <f>'Kops a'!A37</f>
        <v>Tāme sastādīta</v>
      </c>
      <c r="B68" s="88"/>
      <c r="C68" s="88"/>
      <c r="D68" s="8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37</v>
      </c>
      <c r="B70" s="17"/>
      <c r="C70" s="157">
        <f>'Kops a'!C39:H39</f>
        <v>0</v>
      </c>
      <c r="D70" s="157"/>
      <c r="E70" s="157"/>
      <c r="F70" s="157"/>
      <c r="G70" s="157"/>
      <c r="H70" s="15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05" t="s">
        <v>15</v>
      </c>
      <c r="D71" s="105"/>
      <c r="E71" s="105"/>
      <c r="F71" s="105"/>
      <c r="G71" s="105"/>
      <c r="H71" s="105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7" t="s">
        <v>54</v>
      </c>
      <c r="B73" s="88"/>
      <c r="C73" s="92">
        <f>'Kops a'!C42</f>
        <v>0</v>
      </c>
      <c r="D73" s="5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71:H71"/>
    <mergeCell ref="C4:I4"/>
    <mergeCell ref="F12:K12"/>
    <mergeCell ref="J9:M9"/>
    <mergeCell ref="D8:L8"/>
    <mergeCell ref="A62:K62"/>
    <mergeCell ref="C65:H65"/>
    <mergeCell ref="C66:H66"/>
    <mergeCell ref="C70:H70"/>
  </mergeCells>
  <conditionalFormatting sqref="I14:J61 A14:G61">
    <cfRule type="cellIs" dxfId="15" priority="30" operator="equal">
      <formula>0</formula>
    </cfRule>
  </conditionalFormatting>
  <conditionalFormatting sqref="N9:O9 K14:P61 H14:H61">
    <cfRule type="cellIs" dxfId="14" priority="29" operator="equal">
      <formula>0</formula>
    </cfRule>
  </conditionalFormatting>
  <conditionalFormatting sqref="C2:I2">
    <cfRule type="cellIs" dxfId="13" priority="26" operator="equal">
      <formula>0</formula>
    </cfRule>
  </conditionalFormatting>
  <conditionalFormatting sqref="O10">
    <cfRule type="cellIs" dxfId="12" priority="25" operator="equal">
      <formula>"20__. gada __. _________"</formula>
    </cfRule>
  </conditionalFormatting>
  <conditionalFormatting sqref="A62:K62">
    <cfRule type="containsText" dxfId="11" priority="24" operator="containsText" text="Tiešās izmaksas kopā, t. sk. darba devēja sociālais nodoklis __.__% ">
      <formula>NOT(ISERROR(SEARCH("Tiešās izmaksas kopā, t. sk. darba devēja sociālais nodoklis __.__% ",A62)))</formula>
    </cfRule>
  </conditionalFormatting>
  <conditionalFormatting sqref="L62:P62">
    <cfRule type="cellIs" dxfId="10" priority="19" operator="equal">
      <formula>0</formula>
    </cfRule>
  </conditionalFormatting>
  <conditionalFormatting sqref="C4:I4">
    <cfRule type="cellIs" dxfId="9" priority="18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70:H70">
    <cfRule type="cellIs" dxfId="6" priority="8" operator="equal">
      <formula>0</formula>
    </cfRule>
  </conditionalFormatting>
  <conditionalFormatting sqref="C65:H65">
    <cfRule type="cellIs" dxfId="5" priority="7" operator="equal">
      <formula>0</formula>
    </cfRule>
  </conditionalFormatting>
  <conditionalFormatting sqref="C70:H70 C73 C65:H65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60D584C-64FF-402E-862E-BC36A5AEB0A3}">
            <xm:f>NOT(ISERROR(SEARCH("Tāme sastādīta ____. gada ___. ______________",A68)))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9" operator="containsText" id="{E1217419-522C-47B8-8672-CC9D11C3FC05}">
            <xm:f>NOT(ISERROR(SEARCH("Sertifikāta Nr. _________________________________",A73)))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2022-01-12T14:19:53Z</dcterms:modified>
</cp:coreProperties>
</file>