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35" activeTab="0"/>
  </bookViews>
  <sheets>
    <sheet name="Palīgdarbi" sheetId="1" r:id="rId1"/>
    <sheet name="Jumta siltināšna" sheetId="2" r:id="rId2"/>
    <sheet name="Dazadi" sheetId="3" r:id="rId3"/>
    <sheet name="skursteni" sheetId="4" r:id="rId4"/>
    <sheet name="kopsavilkums" sheetId="5" r:id="rId5"/>
  </sheets>
  <definedNames>
    <definedName name="_xlnm.Print_Titles" localSheetId="2">'Dazadi'!$10:$11</definedName>
    <definedName name="_xlnm.Print_Titles" localSheetId="1">'Jumta siltināšna'!$10:$11</definedName>
    <definedName name="_xlnm.Print_Titles" localSheetId="0">'Palīgdarbi'!$11:$12</definedName>
    <definedName name="_xlnm.Print_Titles" localSheetId="3">'skursteni'!$10:$11</definedName>
  </definedNames>
  <calcPr fullCalcOnLoad="1" fullPrecision="0"/>
</workbook>
</file>

<file path=xl/sharedStrings.xml><?xml version="1.0" encoding="utf-8"?>
<sst xmlns="http://schemas.openxmlformats.org/spreadsheetml/2006/main" count="322" uniqueCount="151">
  <si>
    <t>Lokālā tāme Nr.1.</t>
  </si>
  <si>
    <t>Palīgdarbi</t>
  </si>
  <si>
    <t>Objekta nosaukums:           Daudzdzīvokļu dzīvojamās ēkas jumta seguma maiņa</t>
  </si>
  <si>
    <t>Adrese:                                 LIELĀ IELA 7, JELGAVA</t>
  </si>
  <si>
    <t>Pasūtītājs:                          Jelgavas nekustamā īpašuma pārvalde</t>
  </si>
  <si>
    <t xml:space="preserve"> Tāmes izmaksas </t>
  </si>
  <si>
    <t>Tāme sastādīta 2017.gada tirgus cenās, pamatojoties uz Energoauditu, Pasūtītāja vēlmēm un inventarizācijas lietas plāniem.                           </t>
  </si>
  <si>
    <t xml:space="preserve">Tāme sastādīta  </t>
  </si>
  <si>
    <t>N.P.K.</t>
  </si>
  <si>
    <t>DARBU UN IZDEVUMU NOSAUKUMS</t>
  </si>
  <si>
    <t>MĒRV.</t>
  </si>
  <si>
    <t>APJ.</t>
  </si>
  <si>
    <t>LAIKA NORMA c.st.</t>
  </si>
  <si>
    <t>Likme EUR/c.st.</t>
  </si>
  <si>
    <t xml:space="preserve"> VIENĪBAS IZMAKSAS</t>
  </si>
  <si>
    <t>KOPĀ VIENĪBAS EUR</t>
  </si>
  <si>
    <t>Darbietilpība c/h</t>
  </si>
  <si>
    <t>KOPĒJĀS IZMAKSAS</t>
  </si>
  <si>
    <t>KOPĀ</t>
  </si>
  <si>
    <t>DARBS</t>
  </si>
  <si>
    <t>MEHĀN.</t>
  </si>
  <si>
    <t>MATER.</t>
  </si>
  <si>
    <t>Sagatavošanās darbi</t>
  </si>
  <si>
    <t>1.1.</t>
  </si>
  <si>
    <t>Teritorijas iežoģošana, inventāržogs 2. mēn</t>
  </si>
  <si>
    <t>m</t>
  </si>
  <si>
    <t>1.2.</t>
  </si>
  <si>
    <t>Sadzīves telpas, instrumentu noliktavas vagonu noma 2 mēn.</t>
  </si>
  <si>
    <t>gb</t>
  </si>
  <si>
    <t>1.3.</t>
  </si>
  <si>
    <t>Tualetes novietošana (Pārvietojamā konteinera plastmasas tualetes telpas noma mēnesī ar tīrīšanu un apkopi 4 reizes mēnesī, noma par 2 mēn.)</t>
  </si>
  <si>
    <t>1.4.</t>
  </si>
  <si>
    <t>Pacēlāja noma lietus ūdnes novadīsānas sistēmas uzstādīšanai, kā arī citām vajadzībām</t>
  </si>
  <si>
    <t>m.d.</t>
  </si>
  <si>
    <t>1.5.</t>
  </si>
  <si>
    <t>Nojumju izveide virs ieejām ēkā</t>
  </si>
  <si>
    <t>1.6.</t>
  </si>
  <si>
    <t>Būvtāfeles uzstādīšana</t>
  </si>
  <si>
    <t>1.7.</t>
  </si>
  <si>
    <t>Būvgružu savākšana, utilizācija</t>
  </si>
  <si>
    <t>m3</t>
  </si>
  <si>
    <t>1.8.</t>
  </si>
  <si>
    <t>Objekta, sakopšana, tīrīšana</t>
  </si>
  <si>
    <t>m2</t>
  </si>
  <si>
    <t>kopā</t>
  </si>
  <si>
    <t>Kopsavilkums</t>
  </si>
  <si>
    <t>Kopā :</t>
  </si>
  <si>
    <t>Materiālu, grunts apmaiņas un būvgružu transporta izdevumi:</t>
  </si>
  <si>
    <t>Kopā tiešas izmaksas:</t>
  </si>
  <si>
    <t>Lokālā tāme Nr.2.</t>
  </si>
  <si>
    <t>Jumta atjaunošana un bēniņu  siltināšana</t>
  </si>
  <si>
    <t>Demontāžas darbi</t>
  </si>
  <si>
    <t xml:space="preserve">Esošo bēniņu attīrīšana </t>
  </si>
  <si>
    <t>Jumta seguma demontāža</t>
  </si>
  <si>
    <t xml:space="preserve">Materiālu pacelšana uz un no ēkas </t>
  </si>
  <si>
    <t>m.st.</t>
  </si>
  <si>
    <t>Būvgružu, izdedžu savākšana, utilizācija</t>
  </si>
  <si>
    <t>Bēniņu siltināšana</t>
  </si>
  <si>
    <t>2.1.</t>
  </si>
  <si>
    <t>Vēja izolācija</t>
  </si>
  <si>
    <t xml:space="preserve">Palīgelementi </t>
  </si>
  <si>
    <t>2.2.</t>
  </si>
  <si>
    <t>Staigājamo laipu ierīkošana</t>
  </si>
  <si>
    <t>Kokmateriāli (brusas 100x200mm dēļi 36mm)</t>
  </si>
  <si>
    <t>Palīgmateriāli (naglas, skrūves, starplikas)</t>
  </si>
  <si>
    <t xml:space="preserve">kopā </t>
  </si>
  <si>
    <t>Sienas virs kāpņu telpas, kas izvirzīta virs bērniņu pārseguma siltināšana</t>
  </si>
  <si>
    <t>3.1.</t>
  </si>
  <si>
    <t>Siltumizolācijas pielīmēšana</t>
  </si>
  <si>
    <t>Akmens vate (λd=0,04 W/m*K) PAROC FAS3 100mm (vai ekvivalents)</t>
  </si>
  <si>
    <t xml:space="preserve"> līmjava ATLAS Klebespachtel M (vai ekvivalents)</t>
  </si>
  <si>
    <t>kg</t>
  </si>
  <si>
    <t>Līstes, lāseņi sedzošie elementi</t>
  </si>
  <si>
    <t>palīgmateriāli, vadulas, stiprinājuma dībeļi</t>
  </si>
  <si>
    <t>3.2.</t>
  </si>
  <si>
    <t>Siltinājuma armēšana</t>
  </si>
  <si>
    <t>Stiklašķiedras siets āra darbiem 145 g/m2 (Valmiera, vai ekvivalents)</t>
  </si>
  <si>
    <t>Palīgmateriāli (līmlentes, stūra līstes, grunts Atlas cerplast grunts ) (vai ekvivalents)</t>
  </si>
  <si>
    <t>Kāpņu telpas pārseguma siltināšana</t>
  </si>
  <si>
    <t>4.1.</t>
  </si>
  <si>
    <t xml:space="preserve">Kāpņu telpas pārseguma siltināšana ar akmens vati 200mm biezumā (λd=0,040 W/m*K), </t>
  </si>
  <si>
    <t>akmens vate 200mm (λd=0,040 W/m*K) 200mm biezumā</t>
  </si>
  <si>
    <t>5.1.</t>
  </si>
  <si>
    <t>Koka konstrukciju atjaunošana, izlīdzināšana</t>
  </si>
  <si>
    <t>Kokmateriāls</t>
  </si>
  <si>
    <t>Palīgmateriāli</t>
  </si>
  <si>
    <t>5.2.</t>
  </si>
  <si>
    <t>Šķērslatojuma ierīkošana, pēc iespējas izmantojot esošās. Jauns kokmateriāls līdz 20%</t>
  </si>
  <si>
    <t>5.3.</t>
  </si>
  <si>
    <t xml:space="preserve">Jumta seguma ieklāšana </t>
  </si>
  <si>
    <t>Bezazbesta cementa jumta segums (ETERNIT vai ekvivalents)</t>
  </si>
  <si>
    <t xml:space="preserve">Palīgmateriāli, skrūves, blīves u.c. </t>
  </si>
  <si>
    <t>5.4.</t>
  </si>
  <si>
    <t>Kores stieņu izbūve Ugunsdzēsības vajadzībām</t>
  </si>
  <si>
    <t>5.5.</t>
  </si>
  <si>
    <t>Jumta lūkas izbūves</t>
  </si>
  <si>
    <t>5.6.</t>
  </si>
  <si>
    <t>Kores elementu, skursteņu pieslēgumu  izbūve no skārda</t>
  </si>
  <si>
    <t>Lietus ūdens novadīšanas sistēma</t>
  </si>
  <si>
    <t>6.1.</t>
  </si>
  <si>
    <t>Lietus ūdens tekņu montāža</t>
  </si>
  <si>
    <t>skārda ar PURAL pārklājumu taisnstūra škērsgriezuma teknes ar palīgelementiem</t>
  </si>
  <si>
    <t>Stiprinājumi, palīgelementi, skrūves, silikons, blīves</t>
  </si>
  <si>
    <t>6.2.</t>
  </si>
  <si>
    <t>Lietus ūdens noteku montāža</t>
  </si>
  <si>
    <t>skārda ar PURAL pārklājumu taisnstūra škērsgriezuma 100x100mm notekas ar palīgelementiem</t>
  </si>
  <si>
    <t>Lokālā tāme Nr.3.</t>
  </si>
  <si>
    <t>Dažādi</t>
  </si>
  <si>
    <t>Esošo koka durvju demontāža bēniņu izejās</t>
  </si>
  <si>
    <t>Bēniņu durvju bloku atjaunošana</t>
  </si>
  <si>
    <t>Bēniņu durvju nomaiņa</t>
  </si>
  <si>
    <t>metāla konstrukcijas durvis U=1,8 W/(m²K) ugunsdrošas EI30</t>
  </si>
  <si>
    <t>Blīvējuma materiāli</t>
  </si>
  <si>
    <t>Furnitūra ( t.s.k. aizvērēji)</t>
  </si>
  <si>
    <t>Lokālā tāme Nr.4.</t>
  </si>
  <si>
    <t>Ventilācijas skursteņu pārmūrēšana</t>
  </si>
  <si>
    <t>LVL</t>
  </si>
  <si>
    <t>Esošo skursteņu / ventilācijas kanāla demontāža līdz jumta segumam</t>
  </si>
  <si>
    <t>Vedināšanas skursteņu apdare</t>
  </si>
  <si>
    <t>Ķieģeļu skursteņu mūrēšana</t>
  </si>
  <si>
    <t>java</t>
  </si>
  <si>
    <t>Atjaunoto ventilācijas skursteņu aprīkošana ar skārda elementa cepurēm</t>
  </si>
  <si>
    <t>kompl</t>
  </si>
  <si>
    <t>Kopsavilkuma aprēķini pa darbu  veidiem</t>
  </si>
  <si>
    <t>Par kopējo summu, EUR:</t>
  </si>
  <si>
    <t>Kopējā darbietilpība, c.st. :</t>
  </si>
  <si>
    <t xml:space="preserve">Tāme sastādīta </t>
  </si>
  <si>
    <t>Tāmes Nr.</t>
  </si>
  <si>
    <t>Tāmes un izmaksu nosaukums</t>
  </si>
  <si>
    <r>
      <t xml:space="preserve">Kopā, EUR             </t>
    </r>
    <r>
      <rPr>
        <b/>
        <sz val="8"/>
        <rFont val="Tahoma"/>
        <family val="2"/>
      </rPr>
      <t>(bez PVN 21%)</t>
    </r>
  </si>
  <si>
    <t>Tai skaitā</t>
  </si>
  <si>
    <t>Darba izmaksas,         EUR</t>
  </si>
  <si>
    <t>Mehānismu ekspluatācija, EUR</t>
  </si>
  <si>
    <t>Materiāli,         EUR</t>
  </si>
  <si>
    <t>2</t>
  </si>
  <si>
    <t>3</t>
  </si>
  <si>
    <t>4</t>
  </si>
  <si>
    <t>A</t>
  </si>
  <si>
    <t xml:space="preserve">Kopā TIEŠĀS par punktiem 1-4 bez PVN </t>
  </si>
  <si>
    <t>Virsizdevumi __%</t>
  </si>
  <si>
    <t>tai skaitā darba aizsardzība</t>
  </si>
  <si>
    <t>Peļņa __%</t>
  </si>
  <si>
    <t>Darba devēja sociālais nodoklis 23,59%</t>
  </si>
  <si>
    <t>Pavisam KOPĀ</t>
  </si>
  <si>
    <t>B</t>
  </si>
  <si>
    <t>IZMAKSAS  KOPĀ bez PVN</t>
  </si>
  <si>
    <t>PVN 21%</t>
  </si>
  <si>
    <t>C</t>
  </si>
  <si>
    <t>IZMAKSAS  KOPĀ</t>
  </si>
  <si>
    <t>akmens vate 200mm PAROC BLT3 (λd=0,042 W/m*K) 200mm biezumā (vai ekvivalents)</t>
  </si>
  <si>
    <t xml:space="preserve">pilnie apdares ķieģeļi paredzēti skursteņa virsjumta daļas mūrēšanai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</si>
</sst>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\-??_);_(@_)"/>
    <numFmt numFmtId="165" formatCode="_-* #,##0_-;\-* #,##0_-;_-* \-??_-;_-@_-"/>
    <numFmt numFmtId="166" formatCode="0.0"/>
    <numFmt numFmtId="167" formatCode="_-* #,##0.00\ _-;\-* #,##0.00\ _-;_-* \-??\ _-;_-@_-"/>
    <numFmt numFmtId="168" formatCode="mmm\ dd"/>
    <numFmt numFmtId="169" formatCode="_-* #,##0.00_-;\-* #,##0.00_-;_-* \-??_-;_-@_-"/>
  </numFmts>
  <fonts count="56">
    <font>
      <sz val="10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16"/>
      <name val="Tahoma"/>
      <family val="2"/>
    </font>
    <font>
      <b/>
      <i/>
      <sz val="16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i/>
      <u val="single"/>
      <sz val="12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2"/>
      <name val="Tahoma"/>
      <family val="2"/>
    </font>
    <font>
      <b/>
      <i/>
      <sz val="11"/>
      <color indexed="10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b/>
      <sz val="11"/>
      <color indexed="10"/>
      <name val="Tahoma"/>
      <family val="2"/>
    </font>
    <font>
      <sz val="14"/>
      <name val="Tahoma"/>
      <family val="2"/>
    </font>
    <font>
      <b/>
      <i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right" wrapText="1"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67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164" fontId="2" fillId="0" borderId="13" xfId="42" applyFont="1" applyFill="1" applyBorder="1" applyAlignment="1" applyProtection="1">
      <alignment horizontal="center"/>
      <protection/>
    </xf>
    <xf numFmtId="164" fontId="2" fillId="0" borderId="14" xfId="42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164" fontId="2" fillId="0" borderId="16" xfId="42" applyFont="1" applyFill="1" applyBorder="1" applyAlignment="1" applyProtection="1">
      <alignment horizontal="center"/>
      <protection/>
    </xf>
    <xf numFmtId="164" fontId="2" fillId="0" borderId="17" xfId="42" applyFont="1" applyFill="1" applyBorder="1" applyAlignment="1" applyProtection="1">
      <alignment horizontal="center"/>
      <protection/>
    </xf>
    <xf numFmtId="168" fontId="6" fillId="0" borderId="15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center"/>
    </xf>
    <xf numFmtId="168" fontId="6" fillId="0" borderId="18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164" fontId="2" fillId="0" borderId="11" xfId="42" applyFont="1" applyFill="1" applyBorder="1" applyAlignment="1" applyProtection="1">
      <alignment horizontal="center"/>
      <protection/>
    </xf>
    <xf numFmtId="164" fontId="2" fillId="0" borderId="19" xfId="42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42" applyFon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>
      <alignment horizontal="center"/>
    </xf>
    <xf numFmtId="164" fontId="15" fillId="0" borderId="0" xfId="42" applyFont="1" applyFill="1" applyBorder="1" applyAlignment="1" applyProtection="1">
      <alignment horizontal="right" wrapText="1"/>
      <protection/>
    </xf>
    <xf numFmtId="167" fontId="2" fillId="0" borderId="0" xfId="0" applyNumberFormat="1" applyFont="1" applyFill="1" applyBorder="1" applyAlignment="1">
      <alignment/>
    </xf>
    <xf numFmtId="164" fontId="10" fillId="0" borderId="0" xfId="42" applyFont="1" applyFill="1" applyBorder="1" applyAlignment="1" applyProtection="1">
      <alignment horizontal="center"/>
      <protection/>
    </xf>
    <xf numFmtId="167" fontId="10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164" fontId="6" fillId="0" borderId="13" xfId="42" applyFont="1" applyFill="1" applyBorder="1" applyAlignment="1" applyProtection="1">
      <alignment/>
      <protection/>
    </xf>
    <xf numFmtId="164" fontId="6" fillId="0" borderId="14" xfId="42" applyFont="1" applyFill="1" applyBorder="1" applyAlignment="1" applyProtection="1">
      <alignment/>
      <protection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0" fontId="17" fillId="0" borderId="16" xfId="0" applyFont="1" applyFill="1" applyBorder="1" applyAlignment="1">
      <alignment horizontal="right" wrapText="1"/>
    </xf>
    <xf numFmtId="0" fontId="6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right"/>
    </xf>
    <xf numFmtId="9" fontId="2" fillId="0" borderId="16" xfId="62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/>
    </xf>
    <xf numFmtId="164" fontId="2" fillId="0" borderId="16" xfId="42" applyFont="1" applyFill="1" applyBorder="1" applyAlignment="1" applyProtection="1">
      <alignment/>
      <protection/>
    </xf>
    <xf numFmtId="164" fontId="2" fillId="0" borderId="17" xfId="42" applyFont="1" applyFill="1" applyBorder="1" applyAlignment="1" applyProtection="1">
      <alignment/>
      <protection/>
    </xf>
    <xf numFmtId="0" fontId="2" fillId="0" borderId="18" xfId="0" applyFont="1" applyFill="1" applyBorder="1" applyAlignment="1">
      <alignment/>
    </xf>
    <xf numFmtId="0" fontId="16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64" fontId="6" fillId="0" borderId="11" xfId="42" applyFont="1" applyFill="1" applyBorder="1" applyAlignment="1" applyProtection="1">
      <alignment/>
      <protection/>
    </xf>
    <xf numFmtId="164" fontId="6" fillId="0" borderId="19" xfId="42" applyFont="1" applyFill="1" applyBorder="1" applyAlignment="1" applyProtection="1">
      <alignment/>
      <protection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167" fontId="1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167" fontId="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166" fontId="14" fillId="0" borderId="13" xfId="0" applyNumberFormat="1" applyFont="1" applyFill="1" applyBorder="1" applyAlignment="1">
      <alignment horizontal="center"/>
    </xf>
    <xf numFmtId="164" fontId="10" fillId="0" borderId="13" xfId="42" applyFont="1" applyFill="1" applyBorder="1" applyAlignment="1" applyProtection="1">
      <alignment horizontal="center"/>
      <protection/>
    </xf>
    <xf numFmtId="164" fontId="10" fillId="0" borderId="14" xfId="42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>
      <alignment horizontal="left"/>
    </xf>
    <xf numFmtId="164" fontId="10" fillId="0" borderId="16" xfId="42" applyFont="1" applyFill="1" applyBorder="1" applyAlignment="1" applyProtection="1">
      <alignment horizontal="center"/>
      <protection/>
    </xf>
    <xf numFmtId="164" fontId="10" fillId="0" borderId="17" xfId="42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>
      <alignment horizontal="left"/>
    </xf>
    <xf numFmtId="164" fontId="10" fillId="0" borderId="11" xfId="42" applyFont="1" applyFill="1" applyBorder="1" applyAlignment="1" applyProtection="1">
      <alignment horizontal="center"/>
      <protection/>
    </xf>
    <xf numFmtId="164" fontId="10" fillId="0" borderId="19" xfId="42" applyFont="1" applyFill="1" applyBorder="1" applyAlignment="1" applyProtection="1">
      <alignment horizontal="center"/>
      <protection/>
    </xf>
    <xf numFmtId="168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6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center"/>
    </xf>
    <xf numFmtId="2" fontId="14" fillId="33" borderId="16" xfId="0" applyNumberFormat="1" applyFont="1" applyFill="1" applyBorder="1" applyAlignment="1">
      <alignment horizontal="center"/>
    </xf>
    <xf numFmtId="164" fontId="2" fillId="33" borderId="16" xfId="42" applyFont="1" applyFill="1" applyBorder="1" applyAlignment="1" applyProtection="1">
      <alignment horizontal="center"/>
      <protection/>
    </xf>
    <xf numFmtId="164" fontId="10" fillId="33" borderId="16" xfId="42" applyFont="1" applyFill="1" applyBorder="1" applyAlignment="1" applyProtection="1">
      <alignment horizontal="center"/>
      <protection/>
    </xf>
    <xf numFmtId="164" fontId="10" fillId="33" borderId="17" xfId="42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1" xfId="0" applyFont="1" applyFill="1" applyBorder="1" applyAlignment="1">
      <alignment horizontal="right" wrapText="1"/>
    </xf>
    <xf numFmtId="164" fontId="6" fillId="0" borderId="0" xfId="42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164" fontId="2" fillId="0" borderId="0" xfId="42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164" fontId="9" fillId="0" borderId="0" xfId="42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0" fontId="11" fillId="0" borderId="20" xfId="0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2" fontId="14" fillId="0" borderId="21" xfId="59" applyNumberFormat="1" applyFont="1" applyFill="1" applyBorder="1" applyAlignment="1" applyProtection="1">
      <alignment horizontal="center"/>
      <protection locked="0"/>
    </xf>
    <xf numFmtId="164" fontId="2" fillId="0" borderId="21" xfId="42" applyFont="1" applyFill="1" applyBorder="1" applyAlignment="1" applyProtection="1">
      <alignment horizontal="center"/>
      <protection/>
    </xf>
    <xf numFmtId="164" fontId="2" fillId="0" borderId="22" xfId="42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164" fontId="6" fillId="33" borderId="0" xfId="42" applyFont="1" applyFill="1" applyBorder="1" applyAlignment="1" applyProtection="1">
      <alignment horizontal="center"/>
      <protection/>
    </xf>
    <xf numFmtId="164" fontId="2" fillId="33" borderId="0" xfId="42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/>
    </xf>
    <xf numFmtId="164" fontId="2" fillId="33" borderId="13" xfId="42" applyFont="1" applyFill="1" applyBorder="1" applyAlignment="1" applyProtection="1">
      <alignment horizontal="center"/>
      <protection/>
    </xf>
    <xf numFmtId="164" fontId="2" fillId="33" borderId="14" xfId="42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>
      <alignment horizontal="left"/>
    </xf>
    <xf numFmtId="164" fontId="2" fillId="33" borderId="17" xfId="42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 horizontal="center"/>
    </xf>
    <xf numFmtId="164" fontId="2" fillId="33" borderId="11" xfId="42" applyFont="1" applyFill="1" applyBorder="1" applyAlignment="1" applyProtection="1">
      <alignment horizontal="center"/>
      <protection/>
    </xf>
    <xf numFmtId="164" fontId="2" fillId="33" borderId="19" xfId="42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 wrapText="1"/>
    </xf>
    <xf numFmtId="164" fontId="6" fillId="0" borderId="10" xfId="42" applyFont="1" applyFill="1" applyBorder="1" applyAlignment="1" applyProtection="1">
      <alignment/>
      <protection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2" fontId="14" fillId="0" borderId="21" xfId="0" applyNumberFormat="1" applyFont="1" applyFill="1" applyBorder="1" applyAlignment="1">
      <alignment horizontal="center"/>
    </xf>
    <xf numFmtId="164" fontId="10" fillId="0" borderId="21" xfId="42" applyFont="1" applyFill="1" applyBorder="1" applyAlignment="1" applyProtection="1">
      <alignment horizontal="center"/>
      <protection/>
    </xf>
    <xf numFmtId="164" fontId="10" fillId="0" borderId="22" xfId="42" applyFont="1" applyFill="1" applyBorder="1" applyAlignment="1" applyProtection="1">
      <alignment horizontal="center"/>
      <protection/>
    </xf>
    <xf numFmtId="167" fontId="10" fillId="0" borderId="23" xfId="0" applyNumberFormat="1" applyFont="1" applyFill="1" applyBorder="1" applyAlignment="1">
      <alignment horizontal="center"/>
    </xf>
    <xf numFmtId="167" fontId="10" fillId="0" borderId="2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164" fontId="15" fillId="0" borderId="0" xfId="44" applyFont="1" applyFill="1" applyBorder="1" applyAlignment="1" applyProtection="1">
      <alignment horizontal="right" wrapText="1"/>
      <protection/>
    </xf>
    <xf numFmtId="0" fontId="2" fillId="0" borderId="12" xfId="0" applyFont="1" applyFill="1" applyBorder="1" applyAlignment="1">
      <alignment/>
    </xf>
    <xf numFmtId="0" fontId="16" fillId="0" borderId="13" xfId="0" applyFont="1" applyFill="1" applyBorder="1" applyAlignment="1">
      <alignment horizontal="right"/>
    </xf>
    <xf numFmtId="164" fontId="2" fillId="0" borderId="13" xfId="42" applyFont="1" applyFill="1" applyBorder="1" applyAlignment="1" applyProtection="1">
      <alignment/>
      <protection/>
    </xf>
    <xf numFmtId="164" fontId="14" fillId="0" borderId="23" xfId="42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9" fontId="2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164" fontId="2" fillId="0" borderId="11" xfId="42" applyFont="1" applyFill="1" applyBorder="1" applyAlignment="1" applyProtection="1">
      <alignment/>
      <protection/>
    </xf>
    <xf numFmtId="49" fontId="1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164" fontId="6" fillId="0" borderId="0" xfId="42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49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justify" vertical="center"/>
    </xf>
    <xf numFmtId="164" fontId="11" fillId="33" borderId="13" xfId="42" applyFont="1" applyFill="1" applyBorder="1" applyAlignment="1" applyProtection="1">
      <alignment horizontal="right" vertical="center"/>
      <protection/>
    </xf>
    <xf numFmtId="164" fontId="10" fillId="33" borderId="13" xfId="42" applyFont="1" applyFill="1" applyBorder="1" applyAlignment="1" applyProtection="1">
      <alignment horizontal="center" vertical="center"/>
      <protection/>
    </xf>
    <xf numFmtId="164" fontId="10" fillId="33" borderId="26" xfId="42" applyFont="1" applyFill="1" applyBorder="1" applyAlignment="1" applyProtection="1">
      <alignment horizontal="center" vertical="center"/>
      <protection/>
    </xf>
    <xf numFmtId="164" fontId="10" fillId="33" borderId="27" xfId="42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Alignment="1">
      <alignment vertical="center"/>
    </xf>
    <xf numFmtId="49" fontId="11" fillId="33" borderId="15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justify" vertical="center"/>
    </xf>
    <xf numFmtId="164" fontId="11" fillId="33" borderId="16" xfId="42" applyFont="1" applyFill="1" applyBorder="1" applyAlignment="1" applyProtection="1">
      <alignment horizontal="right" vertical="center"/>
      <protection/>
    </xf>
    <xf numFmtId="164" fontId="10" fillId="33" borderId="16" xfId="42" applyFont="1" applyFill="1" applyBorder="1" applyAlignment="1" applyProtection="1">
      <alignment horizontal="center" vertical="center"/>
      <protection/>
    </xf>
    <xf numFmtId="164" fontId="10" fillId="33" borderId="28" xfId="42" applyFont="1" applyFill="1" applyBorder="1" applyAlignment="1" applyProtection="1">
      <alignment horizontal="center" vertical="center"/>
      <protection/>
    </xf>
    <xf numFmtId="164" fontId="10" fillId="33" borderId="29" xfId="42" applyFont="1" applyFill="1" applyBorder="1" applyAlignment="1" applyProtection="1">
      <alignment horizontal="center" vertical="center"/>
      <protection/>
    </xf>
    <xf numFmtId="49" fontId="11" fillId="33" borderId="18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justify" vertical="center"/>
    </xf>
    <xf numFmtId="164" fontId="11" fillId="33" borderId="11" xfId="42" applyFont="1" applyFill="1" applyBorder="1" applyAlignment="1" applyProtection="1">
      <alignment horizontal="right" vertical="center"/>
      <protection/>
    </xf>
    <xf numFmtId="164" fontId="10" fillId="33" borderId="11" xfId="42" applyFont="1" applyFill="1" applyBorder="1" applyAlignment="1" applyProtection="1">
      <alignment horizontal="center" vertical="center"/>
      <protection/>
    </xf>
    <xf numFmtId="164" fontId="10" fillId="33" borderId="25" xfId="42" applyFont="1" applyFill="1" applyBorder="1" applyAlignment="1" applyProtection="1">
      <alignment horizontal="center" vertical="center"/>
      <protection/>
    </xf>
    <xf numFmtId="164" fontId="10" fillId="33" borderId="30" xfId="42" applyFont="1" applyFill="1" applyBorder="1" applyAlignment="1" applyProtection="1">
      <alignment horizontal="center" vertical="center"/>
      <protection/>
    </xf>
    <xf numFmtId="49" fontId="11" fillId="33" borderId="31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right" vertical="center"/>
    </xf>
    <xf numFmtId="164" fontId="11" fillId="33" borderId="33" xfId="42" applyFont="1" applyFill="1" applyBorder="1" applyAlignment="1" applyProtection="1">
      <alignment vertical="center"/>
      <protection/>
    </xf>
    <xf numFmtId="164" fontId="11" fillId="33" borderId="34" xfId="42" applyFont="1" applyFill="1" applyBorder="1" applyAlignment="1" applyProtection="1">
      <alignment vertical="center"/>
      <protection/>
    </xf>
    <xf numFmtId="164" fontId="11" fillId="33" borderId="35" xfId="42" applyFont="1" applyFill="1" applyBorder="1" applyAlignment="1" applyProtection="1">
      <alignment vertical="center"/>
      <protection/>
    </xf>
    <xf numFmtId="49" fontId="10" fillId="33" borderId="36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/>
    </xf>
    <xf numFmtId="164" fontId="10" fillId="33" borderId="13" xfId="42" applyFont="1" applyFill="1" applyBorder="1" applyAlignment="1" applyProtection="1">
      <alignment vertical="center"/>
      <protection/>
    </xf>
    <xf numFmtId="164" fontId="10" fillId="33" borderId="14" xfId="42" applyFont="1" applyFill="1" applyBorder="1" applyAlignment="1" applyProtection="1">
      <alignment vertical="center"/>
      <protection/>
    </xf>
    <xf numFmtId="164" fontId="10" fillId="33" borderId="0" xfId="42" applyFont="1" applyFill="1" applyBorder="1" applyAlignment="1" applyProtection="1">
      <alignment vertical="center"/>
      <protection/>
    </xf>
    <xf numFmtId="49" fontId="10" fillId="33" borderId="15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right" vertical="center"/>
    </xf>
    <xf numFmtId="164" fontId="10" fillId="33" borderId="16" xfId="42" applyFont="1" applyFill="1" applyBorder="1" applyAlignment="1" applyProtection="1">
      <alignment vertical="center"/>
      <protection/>
    </xf>
    <xf numFmtId="164" fontId="10" fillId="33" borderId="17" xfId="42" applyFont="1" applyFill="1" applyBorder="1" applyAlignment="1" applyProtection="1">
      <alignment vertical="center"/>
      <protection/>
    </xf>
    <xf numFmtId="49" fontId="10" fillId="33" borderId="37" xfId="0" applyNumberFormat="1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right" vertical="center"/>
    </xf>
    <xf numFmtId="164" fontId="10" fillId="33" borderId="38" xfId="42" applyFont="1" applyFill="1" applyBorder="1" applyAlignment="1" applyProtection="1">
      <alignment vertical="center"/>
      <protection/>
    </xf>
    <xf numFmtId="164" fontId="10" fillId="33" borderId="39" xfId="42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164" fontId="11" fillId="0" borderId="16" xfId="42" applyFont="1" applyFill="1" applyBorder="1" applyAlignment="1" applyProtection="1">
      <alignment vertical="center"/>
      <protection/>
    </xf>
    <xf numFmtId="164" fontId="10" fillId="0" borderId="16" xfId="42" applyFont="1" applyFill="1" applyBorder="1" applyAlignment="1" applyProtection="1">
      <alignment vertical="center"/>
      <protection/>
    </xf>
    <xf numFmtId="164" fontId="10" fillId="0" borderId="17" xfId="42" applyFont="1" applyFill="1" applyBorder="1" applyAlignment="1" applyProtection="1">
      <alignment vertical="center"/>
      <protection/>
    </xf>
    <xf numFmtId="164" fontId="10" fillId="0" borderId="0" xfId="42" applyFont="1" applyFill="1" applyBorder="1" applyAlignment="1" applyProtection="1">
      <alignment vertical="center"/>
      <protection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164" fontId="11" fillId="0" borderId="11" xfId="42" applyFont="1" applyFill="1" applyBorder="1" applyAlignment="1" applyProtection="1">
      <alignment horizontal="center" vertical="center"/>
      <protection/>
    </xf>
    <xf numFmtId="164" fontId="11" fillId="0" borderId="19" xfId="42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164" fontId="11" fillId="33" borderId="0" xfId="42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>
      <alignment horizontal="right" vertical="center"/>
    </xf>
    <xf numFmtId="164" fontId="11" fillId="33" borderId="40" xfId="42" applyFont="1" applyFill="1" applyBorder="1" applyAlignment="1" applyProtection="1">
      <alignment horizontal="center" vertical="center"/>
      <protection/>
    </xf>
    <xf numFmtId="49" fontId="10" fillId="33" borderId="41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right" vertical="center"/>
    </xf>
    <xf numFmtId="164" fontId="10" fillId="33" borderId="43" xfId="42" applyFont="1" applyFill="1" applyBorder="1" applyAlignment="1" applyProtection="1">
      <alignment horizontal="center" vertical="center"/>
      <protection/>
    </xf>
    <xf numFmtId="164" fontId="10" fillId="33" borderId="0" xfId="42" applyFont="1" applyFill="1" applyBorder="1" applyAlignment="1" applyProtection="1">
      <alignment horizontal="center" vertical="center"/>
      <protection/>
    </xf>
    <xf numFmtId="49" fontId="11" fillId="33" borderId="2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right" vertical="center"/>
    </xf>
    <xf numFmtId="164" fontId="11" fillId="33" borderId="22" xfId="42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2" fontId="8" fillId="0" borderId="22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/>
    </xf>
    <xf numFmtId="166" fontId="8" fillId="0" borderId="21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 wrapText="1"/>
    </xf>
    <xf numFmtId="164" fontId="10" fillId="0" borderId="0" xfId="42" applyFont="1" applyFill="1" applyBorder="1" applyAlignment="1" applyProtection="1">
      <alignment horizontal="center"/>
      <protection/>
    </xf>
    <xf numFmtId="2" fontId="8" fillId="0" borderId="1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66" fontId="8" fillId="0" borderId="21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167" fontId="1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6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_Sap2005_draft" xfId="59"/>
    <cellStyle name="Note" xfId="60"/>
    <cellStyle name="Output" xfId="61"/>
    <cellStyle name="Percent" xfId="62"/>
    <cellStyle name="Stils 1" xfId="63"/>
    <cellStyle name="Style 1" xfId="64"/>
    <cellStyle name="Title" xfId="65"/>
    <cellStyle name="Total" xfId="66"/>
    <cellStyle name="Warning Text" xfId="67"/>
  </cellStyles>
  <dxfs count="2"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20</xdr:row>
      <xdr:rowOff>0</xdr:rowOff>
    </xdr:from>
    <xdr:to>
      <xdr:col>4</xdr:col>
      <xdr:colOff>447675</xdr:colOff>
      <xdr:row>22</xdr:row>
      <xdr:rowOff>47625</xdr:rowOff>
    </xdr:to>
    <xdr:sp fLocksText="0">
      <xdr:nvSpPr>
        <xdr:cNvPr id="1" name="Text Box 6784"/>
        <xdr:cNvSpPr txBox="1">
          <a:spLocks noChangeArrowheads="1"/>
        </xdr:cNvSpPr>
      </xdr:nvSpPr>
      <xdr:spPr>
        <a:xfrm>
          <a:off x="4000500" y="4143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209550</xdr:rowOff>
    </xdr:to>
    <xdr:sp fLocksText="0">
      <xdr:nvSpPr>
        <xdr:cNvPr id="1" name="Text Box 6784"/>
        <xdr:cNvSpPr txBox="1">
          <a:spLocks noChangeArrowheads="1"/>
        </xdr:cNvSpPr>
      </xdr:nvSpPr>
      <xdr:spPr>
        <a:xfrm>
          <a:off x="4095750" y="3133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57421875" style="1" customWidth="1"/>
    <col min="2" max="2" width="33.8515625" style="2" customWidth="1"/>
    <col min="3" max="3" width="6.57421875" style="3" customWidth="1"/>
    <col min="4" max="4" width="8.421875" style="4" customWidth="1"/>
    <col min="5" max="5" width="7.140625" style="2" customWidth="1"/>
    <col min="6" max="6" width="8.7109375" style="2" customWidth="1"/>
    <col min="7" max="7" width="7.421875" style="1" customWidth="1"/>
    <col min="8" max="8" width="7.7109375" style="1" customWidth="1"/>
    <col min="9" max="9" width="8.7109375" style="1" customWidth="1"/>
    <col min="10" max="10" width="10.8515625" style="1" customWidth="1"/>
    <col min="11" max="11" width="7.8515625" style="1" customWidth="1"/>
    <col min="12" max="12" width="9.140625" style="1" customWidth="1"/>
    <col min="13" max="13" width="8.421875" style="1" customWidth="1"/>
    <col min="14" max="14" width="9.140625" style="1" customWidth="1"/>
    <col min="15" max="15" width="7.8515625" style="1" customWidth="1"/>
    <col min="16" max="16" width="10.57421875" style="1" customWidth="1"/>
    <col min="17" max="17" width="10.140625" style="1" customWidth="1"/>
    <col min="18" max="16384" width="9.140625" style="1" customWidth="1"/>
  </cols>
  <sheetData>
    <row r="1" spans="2:18" ht="19.5" customHeight="1">
      <c r="B1" s="5" t="s">
        <v>0</v>
      </c>
      <c r="D1" s="6"/>
      <c r="E1" s="6"/>
      <c r="F1" s="6"/>
      <c r="G1" s="6"/>
      <c r="H1" s="7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</row>
    <row r="2" spans="2:6" ht="15" customHeight="1">
      <c r="B2" s="5"/>
      <c r="C2" s="1"/>
      <c r="D2" s="3"/>
      <c r="E2" s="1"/>
      <c r="F2" s="1"/>
    </row>
    <row r="3" spans="2:6" ht="15" customHeight="1">
      <c r="B3" s="8" t="s">
        <v>2</v>
      </c>
      <c r="C3" s="1"/>
      <c r="D3" s="3"/>
      <c r="E3" s="1"/>
      <c r="F3" s="1"/>
    </row>
    <row r="4" spans="2:15" ht="17.25" customHeight="1">
      <c r="B4" s="8" t="s">
        <v>3</v>
      </c>
      <c r="C4" s="1"/>
      <c r="D4" s="3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25" s="9" customFormat="1" ht="17.25" customHeight="1">
      <c r="B5" s="8" t="s">
        <v>4</v>
      </c>
      <c r="Y5" s="10"/>
    </row>
    <row r="6" spans="2:6" ht="9" customHeight="1">
      <c r="B6" s="11"/>
      <c r="D6" s="12"/>
      <c r="E6" s="9"/>
      <c r="F6" s="9"/>
    </row>
    <row r="7" spans="2:15" ht="12.75">
      <c r="B7" s="11"/>
      <c r="D7" s="12"/>
      <c r="E7" s="9"/>
      <c r="F7" s="9"/>
      <c r="M7" s="13"/>
      <c r="N7" s="14" t="s">
        <v>5</v>
      </c>
      <c r="O7" s="15">
        <f>N27</f>
        <v>0</v>
      </c>
    </row>
    <row r="8" spans="1:15" ht="15.75" customHeight="1">
      <c r="A8" s="9" t="s">
        <v>6</v>
      </c>
      <c r="B8" s="11"/>
      <c r="D8" s="12"/>
      <c r="E8" s="9"/>
      <c r="F8" s="9"/>
      <c r="N8" s="16"/>
      <c r="O8" s="16"/>
    </row>
    <row r="9" spans="1:15" ht="16.5" customHeight="1">
      <c r="A9" s="17"/>
      <c r="B9" s="1"/>
      <c r="C9" s="1"/>
      <c r="D9" s="1"/>
      <c r="E9" s="1"/>
      <c r="F9" s="1"/>
      <c r="L9" s="18"/>
      <c r="M9" s="14" t="s">
        <v>7</v>
      </c>
      <c r="N9" s="13"/>
      <c r="O9" s="19">
        <f>N30</f>
        <v>0</v>
      </c>
    </row>
    <row r="10" ht="6" customHeight="1"/>
    <row r="11" spans="1:15" s="20" customFormat="1" ht="19.5" customHeight="1">
      <c r="A11" s="269" t="s">
        <v>8</v>
      </c>
      <c r="B11" s="270" t="s">
        <v>9</v>
      </c>
      <c r="C11" s="269" t="s">
        <v>10</v>
      </c>
      <c r="D11" s="271" t="s">
        <v>11</v>
      </c>
      <c r="E11" s="272" t="s">
        <v>12</v>
      </c>
      <c r="F11" s="272" t="s">
        <v>13</v>
      </c>
      <c r="G11" s="275" t="s">
        <v>14</v>
      </c>
      <c r="H11" s="275"/>
      <c r="I11" s="275"/>
      <c r="J11" s="272" t="s">
        <v>15</v>
      </c>
      <c r="K11" s="272" t="s">
        <v>16</v>
      </c>
      <c r="L11" s="275" t="s">
        <v>17</v>
      </c>
      <c r="M11" s="275"/>
      <c r="N11" s="275"/>
      <c r="O11" s="268" t="s">
        <v>18</v>
      </c>
    </row>
    <row r="12" spans="1:15" s="20" customFormat="1" ht="18" customHeight="1">
      <c r="A12" s="269"/>
      <c r="B12" s="270"/>
      <c r="C12" s="269"/>
      <c r="D12" s="271"/>
      <c r="E12" s="272"/>
      <c r="F12" s="272"/>
      <c r="G12" s="21" t="s">
        <v>19</v>
      </c>
      <c r="H12" s="21" t="s">
        <v>20</v>
      </c>
      <c r="I12" s="21" t="s">
        <v>21</v>
      </c>
      <c r="J12" s="272"/>
      <c r="K12" s="272"/>
      <c r="L12" s="21" t="s">
        <v>19</v>
      </c>
      <c r="M12" s="21" t="s">
        <v>20</v>
      </c>
      <c r="N12" s="21" t="s">
        <v>21</v>
      </c>
      <c r="O12" s="268"/>
    </row>
    <row r="13" spans="2:15" s="22" customFormat="1" ht="15" customHeight="1">
      <c r="B13" s="23"/>
      <c r="C13" s="23"/>
      <c r="D13" s="24"/>
      <c r="E13" s="24"/>
      <c r="F13" s="24"/>
      <c r="G13" s="25"/>
      <c r="H13" s="24"/>
      <c r="I13" s="26"/>
      <c r="J13" s="26"/>
      <c r="K13" s="26"/>
      <c r="L13" s="23"/>
      <c r="M13" s="23"/>
      <c r="N13" s="23"/>
      <c r="O13" s="23"/>
    </row>
    <row r="14" spans="1:15" s="22" customFormat="1" ht="15">
      <c r="A14" s="27">
        <v>1</v>
      </c>
      <c r="B14" s="27" t="s">
        <v>22</v>
      </c>
      <c r="C14" s="28"/>
      <c r="D14" s="29"/>
      <c r="E14" s="29"/>
      <c r="F14" s="29"/>
      <c r="G14" s="30"/>
      <c r="H14" s="30"/>
      <c r="I14" s="30"/>
      <c r="J14" s="25"/>
      <c r="K14" s="25"/>
      <c r="L14" s="31"/>
      <c r="M14" s="31"/>
      <c r="N14" s="31"/>
      <c r="O14" s="31"/>
    </row>
    <row r="15" spans="1:15" s="22" customFormat="1" ht="27.75" customHeight="1">
      <c r="A15" s="32" t="s">
        <v>23</v>
      </c>
      <c r="B15" s="33" t="s">
        <v>24</v>
      </c>
      <c r="C15" s="34" t="s">
        <v>25</v>
      </c>
      <c r="D15" s="35">
        <v>185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</row>
    <row r="16" spans="1:15" s="22" customFormat="1" ht="27.75" customHeight="1">
      <c r="A16" s="38" t="s">
        <v>26</v>
      </c>
      <c r="B16" s="39" t="s">
        <v>27</v>
      </c>
      <c r="C16" s="40" t="s">
        <v>28</v>
      </c>
      <c r="D16" s="41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1:15" s="22" customFormat="1" ht="69.75" customHeight="1">
      <c r="A17" s="38" t="s">
        <v>29</v>
      </c>
      <c r="B17" s="39" t="s">
        <v>30</v>
      </c>
      <c r="C17" s="40" t="s">
        <v>28</v>
      </c>
      <c r="D17" s="41">
        <v>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1:15" s="22" customFormat="1" ht="42" customHeight="1">
      <c r="A18" s="38" t="s">
        <v>31</v>
      </c>
      <c r="B18" s="39" t="s">
        <v>32</v>
      </c>
      <c r="C18" s="40" t="s">
        <v>33</v>
      </c>
      <c r="D18" s="41">
        <v>20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1:15" s="22" customFormat="1" ht="17.25" customHeight="1">
      <c r="A19" s="38" t="s">
        <v>34</v>
      </c>
      <c r="B19" s="39" t="s">
        <v>35</v>
      </c>
      <c r="C19" s="40" t="s">
        <v>28</v>
      </c>
      <c r="D19" s="41">
        <v>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</row>
    <row r="20" spans="1:15" ht="15.75" customHeight="1">
      <c r="A20" s="44" t="s">
        <v>36</v>
      </c>
      <c r="B20" s="39" t="s">
        <v>37</v>
      </c>
      <c r="C20" s="40" t="s">
        <v>28</v>
      </c>
      <c r="D20" s="45">
        <v>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1:15" s="22" customFormat="1" ht="15" customHeight="1">
      <c r="A21" s="38" t="s">
        <v>38</v>
      </c>
      <c r="B21" s="39" t="s">
        <v>39</v>
      </c>
      <c r="C21" s="40" t="s">
        <v>40</v>
      </c>
      <c r="D21" s="45">
        <v>38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</row>
    <row r="22" spans="1:15" ht="15.75" customHeight="1">
      <c r="A22" s="46" t="s">
        <v>41</v>
      </c>
      <c r="B22" s="47" t="s">
        <v>42</v>
      </c>
      <c r="C22" s="48" t="s">
        <v>43</v>
      </c>
      <c r="D22" s="49">
        <f>'Jumta siltināšna'!D13</f>
        <v>730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2:17" ht="12.75">
      <c r="B23" s="52" t="s">
        <v>44</v>
      </c>
      <c r="C23" s="53"/>
      <c r="D23" s="54"/>
      <c r="E23" s="54"/>
      <c r="F23" s="54"/>
      <c r="G23" s="55"/>
      <c r="H23" s="55"/>
      <c r="I23" s="55"/>
      <c r="J23" s="56"/>
      <c r="K23" s="56"/>
      <c r="L23" s="56"/>
      <c r="M23" s="56"/>
      <c r="N23" s="56"/>
      <c r="O23" s="57">
        <f>SUM(O15:O22)</f>
        <v>0</v>
      </c>
      <c r="Q23" s="58"/>
    </row>
    <row r="24" spans="2:17" ht="15">
      <c r="B24" s="27" t="s">
        <v>45</v>
      </c>
      <c r="C24" s="53"/>
      <c r="D24" s="54"/>
      <c r="E24" s="54"/>
      <c r="F24" s="54"/>
      <c r="G24" s="55"/>
      <c r="H24" s="55"/>
      <c r="I24" s="59"/>
      <c r="J24" s="59"/>
      <c r="K24" s="59"/>
      <c r="L24" s="60"/>
      <c r="M24" s="60"/>
      <c r="N24" s="60"/>
      <c r="O24" s="60"/>
      <c r="Q24" s="58"/>
    </row>
    <row r="25" spans="1:16" s="67" customFormat="1" ht="14.25">
      <c r="A25" s="61"/>
      <c r="B25" s="62" t="s">
        <v>46</v>
      </c>
      <c r="C25" s="63"/>
      <c r="D25" s="63"/>
      <c r="E25" s="63"/>
      <c r="F25" s="63"/>
      <c r="G25" s="63"/>
      <c r="H25" s="63"/>
      <c r="I25" s="63"/>
      <c r="J25" s="63"/>
      <c r="K25" s="64">
        <f>SUM(K14:K24)</f>
        <v>0</v>
      </c>
      <c r="L25" s="64">
        <f>SUM(L14:L24)</f>
        <v>0</v>
      </c>
      <c r="M25" s="64">
        <f>SUM(M14:M24)</f>
        <v>0</v>
      </c>
      <c r="N25" s="64">
        <f>SUM(N14:N24)</f>
        <v>0</v>
      </c>
      <c r="O25" s="65">
        <f>O23</f>
        <v>0</v>
      </c>
      <c r="P25" s="66"/>
    </row>
    <row r="26" spans="1:15" ht="12.75">
      <c r="A26" s="68"/>
      <c r="B26" s="69"/>
      <c r="C26" s="70"/>
      <c r="D26" s="71" t="s">
        <v>47</v>
      </c>
      <c r="E26" s="72"/>
      <c r="F26" s="73"/>
      <c r="G26" s="73"/>
      <c r="H26" s="73"/>
      <c r="I26" s="73"/>
      <c r="J26" s="73"/>
      <c r="K26" s="73"/>
      <c r="L26" s="74"/>
      <c r="M26" s="74">
        <f>M25*E26</f>
        <v>0</v>
      </c>
      <c r="N26" s="74"/>
      <c r="O26" s="75">
        <f>SUM(M26:N26)</f>
        <v>0</v>
      </c>
    </row>
    <row r="27" spans="1:15" ht="14.25">
      <c r="A27" s="76"/>
      <c r="B27" s="77" t="s">
        <v>48</v>
      </c>
      <c r="C27" s="78"/>
      <c r="D27" s="79"/>
      <c r="E27" s="80"/>
      <c r="F27" s="80"/>
      <c r="G27" s="80"/>
      <c r="H27" s="80"/>
      <c r="I27" s="80"/>
      <c r="J27" s="80"/>
      <c r="K27" s="80"/>
      <c r="L27" s="81">
        <f>SUM(L25:L26)</f>
        <v>0</v>
      </c>
      <c r="M27" s="81">
        <f>SUM(M25:M26)</f>
        <v>0</v>
      </c>
      <c r="N27" s="81">
        <f>SUM(N25:N26)</f>
        <v>0</v>
      </c>
      <c r="O27" s="82">
        <f>SUM(O25:O26)</f>
        <v>0</v>
      </c>
    </row>
    <row r="28" spans="5:15" ht="12.75">
      <c r="E28" s="54"/>
      <c r="F28" s="54"/>
      <c r="G28" s="55"/>
      <c r="H28" s="55"/>
      <c r="I28" s="59"/>
      <c r="J28" s="59"/>
      <c r="K28" s="59"/>
      <c r="L28" s="60"/>
      <c r="M28" s="60"/>
      <c r="N28" s="60"/>
      <c r="O28" s="60"/>
    </row>
    <row r="29" spans="5:15" ht="12.75">
      <c r="E29" s="54"/>
      <c r="F29" s="54"/>
      <c r="G29" s="55"/>
      <c r="H29" s="55"/>
      <c r="I29" s="59"/>
      <c r="J29" s="59"/>
      <c r="K29" s="59"/>
      <c r="L29" s="60"/>
      <c r="M29" s="60"/>
      <c r="N29" s="60"/>
      <c r="O29" s="60"/>
    </row>
    <row r="30" spans="2:17" s="83" customFormat="1" ht="13.5" customHeight="1">
      <c r="B30" s="84"/>
      <c r="C30" s="85"/>
      <c r="D30" s="273"/>
      <c r="E30" s="273"/>
      <c r="F30" s="273"/>
      <c r="G30" s="86"/>
      <c r="H30" s="59"/>
      <c r="I30" s="87"/>
      <c r="J30" s="59"/>
      <c r="K30" s="274"/>
      <c r="L30" s="274"/>
      <c r="M30" s="60"/>
      <c r="N30" s="88"/>
      <c r="O30" s="60"/>
      <c r="Q30" s="1"/>
    </row>
    <row r="31" spans="2:15" ht="12.75">
      <c r="B31" s="89"/>
      <c r="C31" s="1"/>
      <c r="D31" s="1"/>
      <c r="E31" s="90"/>
      <c r="F31" s="90"/>
      <c r="G31" s="55"/>
      <c r="H31" s="59"/>
      <c r="J31" s="59"/>
      <c r="K31" s="59"/>
      <c r="L31" s="90"/>
      <c r="M31" s="60"/>
      <c r="O31" s="60"/>
    </row>
    <row r="32" spans="2:15" ht="12.75" customHeight="1">
      <c r="B32" s="84"/>
      <c r="C32" s="9"/>
      <c r="D32" s="9"/>
      <c r="E32" s="9"/>
      <c r="F32" s="9"/>
      <c r="G32" s="55"/>
      <c r="H32" s="59"/>
      <c r="I32" s="59"/>
      <c r="J32" s="59"/>
      <c r="K32" s="59"/>
      <c r="L32" s="60"/>
      <c r="M32" s="60"/>
      <c r="O32" s="60"/>
    </row>
    <row r="33" spans="5:15" ht="12.75">
      <c r="E33" s="54"/>
      <c r="F33" s="54"/>
      <c r="G33" s="55"/>
      <c r="H33" s="55"/>
      <c r="I33" s="59"/>
      <c r="J33" s="59"/>
      <c r="K33" s="59"/>
      <c r="L33" s="60"/>
      <c r="M33" s="60"/>
      <c r="N33" s="60"/>
      <c r="O33" s="60"/>
    </row>
    <row r="34" spans="5:15" ht="12.75">
      <c r="E34" s="54"/>
      <c r="F34" s="54"/>
      <c r="G34" s="55"/>
      <c r="H34" s="55"/>
      <c r="I34" s="59"/>
      <c r="J34" s="59"/>
      <c r="K34" s="59"/>
      <c r="L34" s="60"/>
      <c r="M34" s="60"/>
      <c r="N34" s="60"/>
      <c r="O34" s="60"/>
    </row>
    <row r="35" spans="5:15" ht="12.75">
      <c r="E35" s="54"/>
      <c r="F35" s="54"/>
      <c r="G35" s="55"/>
      <c r="H35" s="55"/>
      <c r="I35" s="59"/>
      <c r="J35" s="59"/>
      <c r="K35" s="59"/>
      <c r="L35" s="60"/>
      <c r="M35" s="60"/>
      <c r="N35" s="91"/>
      <c r="O35" s="60"/>
    </row>
    <row r="36" spans="5:15" ht="12.75">
      <c r="E36" s="54"/>
      <c r="F36" s="54"/>
      <c r="G36" s="55"/>
      <c r="H36" s="55"/>
      <c r="I36" s="59"/>
      <c r="J36" s="59"/>
      <c r="K36" s="59"/>
      <c r="L36" s="60"/>
      <c r="M36" s="60"/>
      <c r="N36" s="60"/>
      <c r="O36" s="60"/>
    </row>
    <row r="37" spans="5:15" ht="12.75">
      <c r="E37" s="54"/>
      <c r="F37" s="54"/>
      <c r="G37" s="55"/>
      <c r="H37" s="55"/>
      <c r="I37" s="59"/>
      <c r="J37" s="59"/>
      <c r="K37" s="59"/>
      <c r="L37" s="60"/>
      <c r="M37" s="60"/>
      <c r="N37" s="60"/>
      <c r="O37" s="60"/>
    </row>
    <row r="38" spans="5:15" ht="12.75">
      <c r="E38" s="54"/>
      <c r="F38" s="54"/>
      <c r="G38" s="55"/>
      <c r="H38" s="55"/>
      <c r="I38" s="60"/>
      <c r="J38" s="59"/>
      <c r="K38" s="59"/>
      <c r="L38" s="60"/>
      <c r="M38" s="60"/>
      <c r="N38" s="60"/>
      <c r="O38" s="60"/>
    </row>
    <row r="39" spans="5:15" ht="12.75">
      <c r="E39" s="54"/>
      <c r="F39" s="54"/>
      <c r="G39" s="55"/>
      <c r="H39" s="55"/>
      <c r="I39" s="60"/>
      <c r="J39" s="59"/>
      <c r="K39" s="59"/>
      <c r="L39" s="60"/>
      <c r="M39" s="60"/>
      <c r="N39" s="60"/>
      <c r="O39" s="60"/>
    </row>
    <row r="40" spans="5:15" ht="12.75">
      <c r="E40" s="54"/>
      <c r="F40" s="54"/>
      <c r="G40" s="55"/>
      <c r="H40" s="55"/>
      <c r="I40" s="60"/>
      <c r="J40" s="59"/>
      <c r="K40" s="59"/>
      <c r="L40" s="60"/>
      <c r="M40" s="60"/>
      <c r="N40" s="60"/>
      <c r="O40" s="60"/>
    </row>
    <row r="41" spans="5:15" ht="12.75">
      <c r="E41" s="54"/>
      <c r="F41" s="54"/>
      <c r="G41" s="55"/>
      <c r="H41" s="55"/>
      <c r="I41" s="60"/>
      <c r="J41" s="59"/>
      <c r="K41" s="59"/>
      <c r="L41" s="60"/>
      <c r="M41" s="60"/>
      <c r="N41" s="60"/>
      <c r="O41" s="60"/>
    </row>
    <row r="42" spans="5:15" ht="12.75">
      <c r="E42" s="54"/>
      <c r="F42" s="54"/>
      <c r="G42" s="55"/>
      <c r="H42" s="55"/>
      <c r="I42" s="59"/>
      <c r="J42" s="59"/>
      <c r="K42" s="59"/>
      <c r="L42" s="60"/>
      <c r="M42" s="60"/>
      <c r="N42" s="60"/>
      <c r="O42" s="60"/>
    </row>
    <row r="43" spans="5:15" ht="12.75">
      <c r="E43" s="54"/>
      <c r="F43" s="54"/>
      <c r="G43" s="55"/>
      <c r="H43" s="55"/>
      <c r="I43" s="59"/>
      <c r="J43" s="59"/>
      <c r="K43" s="59"/>
      <c r="L43" s="60"/>
      <c r="M43" s="60"/>
      <c r="N43" s="60"/>
      <c r="O43" s="60"/>
    </row>
    <row r="44" spans="5:15" ht="12.75">
      <c r="E44" s="54"/>
      <c r="F44" s="54"/>
      <c r="G44" s="55"/>
      <c r="H44" s="55"/>
      <c r="I44" s="59"/>
      <c r="J44" s="59"/>
      <c r="K44" s="59"/>
      <c r="L44" s="60"/>
      <c r="M44" s="60"/>
      <c r="N44" s="60"/>
      <c r="O44" s="60"/>
    </row>
    <row r="45" spans="5:15" ht="12.75">
      <c r="E45" s="54"/>
      <c r="F45" s="54"/>
      <c r="G45" s="55"/>
      <c r="H45" s="55"/>
      <c r="I45" s="59"/>
      <c r="J45" s="59"/>
      <c r="K45" s="59"/>
      <c r="L45" s="60"/>
      <c r="M45" s="60"/>
      <c r="N45" s="60"/>
      <c r="O45" s="60"/>
    </row>
    <row r="46" spans="5:15" ht="12.75">
      <c r="E46" s="54"/>
      <c r="F46" s="54"/>
      <c r="G46" s="55"/>
      <c r="H46" s="55"/>
      <c r="I46" s="59"/>
      <c r="J46" s="59"/>
      <c r="K46" s="59"/>
      <c r="L46" s="60"/>
      <c r="M46" s="60"/>
      <c r="N46" s="60"/>
      <c r="O46" s="60"/>
    </row>
    <row r="47" spans="5:15" ht="12.75">
      <c r="E47" s="54"/>
      <c r="F47" s="54"/>
      <c r="G47" s="30"/>
      <c r="H47" s="54"/>
      <c r="I47" s="60"/>
      <c r="J47" s="60"/>
      <c r="K47" s="60"/>
      <c r="L47" s="60"/>
      <c r="M47" s="60"/>
      <c r="N47" s="60"/>
      <c r="O47" s="57"/>
    </row>
    <row r="48" spans="5:15" ht="12.75">
      <c r="E48" s="54"/>
      <c r="F48" s="54"/>
      <c r="G48" s="30"/>
      <c r="H48" s="54"/>
      <c r="I48" s="60"/>
      <c r="J48" s="60"/>
      <c r="K48" s="60"/>
      <c r="L48" s="60"/>
      <c r="M48" s="60"/>
      <c r="N48" s="60"/>
      <c r="O48" s="60"/>
    </row>
    <row r="49" spans="5:15" ht="12.75">
      <c r="E49" s="29"/>
      <c r="F49" s="29"/>
      <c r="G49" s="30"/>
      <c r="H49" s="30"/>
      <c r="I49" s="60"/>
      <c r="J49" s="60"/>
      <c r="K49" s="60"/>
      <c r="L49" s="60"/>
      <c r="M49" s="60"/>
      <c r="N49" s="31"/>
      <c r="O49" s="31"/>
    </row>
    <row r="50" spans="5:15" ht="12.75">
      <c r="E50" s="54"/>
      <c r="F50" s="54"/>
      <c r="G50" s="55"/>
      <c r="H50" s="55"/>
      <c r="I50" s="59"/>
      <c r="J50" s="59"/>
      <c r="K50" s="59"/>
      <c r="L50" s="60"/>
      <c r="M50" s="60"/>
      <c r="N50" s="60"/>
      <c r="O50" s="60"/>
    </row>
    <row r="51" spans="5:15" ht="12.75">
      <c r="E51" s="54"/>
      <c r="F51" s="54"/>
      <c r="G51" s="30"/>
      <c r="H51" s="54"/>
      <c r="I51" s="60"/>
      <c r="J51" s="59"/>
      <c r="K51" s="59"/>
      <c r="L51" s="60"/>
      <c r="M51" s="60"/>
      <c r="N51" s="91"/>
      <c r="O51" s="60"/>
    </row>
    <row r="52" spans="5:15" ht="12.75">
      <c r="E52" s="54"/>
      <c r="F52" s="54"/>
      <c r="G52" s="30"/>
      <c r="H52" s="54"/>
      <c r="I52" s="60"/>
      <c r="J52" s="59"/>
      <c r="K52" s="59"/>
      <c r="L52" s="60"/>
      <c r="M52" s="60"/>
      <c r="N52" s="91"/>
      <c r="O52" s="60"/>
    </row>
    <row r="53" spans="5:15" ht="12.75">
      <c r="E53" s="54"/>
      <c r="F53" s="54"/>
      <c r="G53" s="30"/>
      <c r="H53" s="54"/>
      <c r="I53" s="60"/>
      <c r="J53" s="59"/>
      <c r="K53" s="59"/>
      <c r="L53" s="60"/>
      <c r="M53" s="60"/>
      <c r="N53" s="91"/>
      <c r="O53" s="60"/>
    </row>
    <row r="54" spans="5:15" ht="12.75">
      <c r="E54" s="54"/>
      <c r="F54" s="54"/>
      <c r="G54" s="30"/>
      <c r="H54" s="54"/>
      <c r="I54" s="60"/>
      <c r="J54" s="59"/>
      <c r="K54" s="59"/>
      <c r="L54" s="60"/>
      <c r="M54" s="60"/>
      <c r="N54" s="91"/>
      <c r="O54" s="60"/>
    </row>
    <row r="55" spans="5:15" ht="12.75">
      <c r="E55" s="54"/>
      <c r="F55" s="54"/>
      <c r="G55" s="30"/>
      <c r="H55" s="54"/>
      <c r="I55" s="60"/>
      <c r="J55" s="59"/>
      <c r="K55" s="59"/>
      <c r="L55" s="60"/>
      <c r="M55" s="60"/>
      <c r="N55" s="91"/>
      <c r="O55" s="60"/>
    </row>
    <row r="56" spans="5:15" ht="12.75">
      <c r="E56" s="54"/>
      <c r="F56" s="54"/>
      <c r="G56" s="55"/>
      <c r="H56" s="55"/>
      <c r="I56" s="60"/>
      <c r="J56" s="59"/>
      <c r="K56" s="59"/>
      <c r="L56" s="60"/>
      <c r="M56" s="60"/>
      <c r="N56" s="60"/>
      <c r="O56" s="60"/>
    </row>
    <row r="57" spans="5:15" ht="12.75">
      <c r="E57" s="54"/>
      <c r="F57" s="54"/>
      <c r="G57" s="55"/>
      <c r="H57" s="55"/>
      <c r="I57" s="59"/>
      <c r="J57" s="59"/>
      <c r="K57" s="59"/>
      <c r="L57" s="60"/>
      <c r="M57" s="60"/>
      <c r="N57" s="60"/>
      <c r="O57" s="60"/>
    </row>
    <row r="58" spans="5:15" ht="12.75">
      <c r="E58" s="54"/>
      <c r="F58" s="54"/>
      <c r="G58" s="55"/>
      <c r="H58" s="55"/>
      <c r="I58" s="59"/>
      <c r="J58" s="59"/>
      <c r="K58" s="59"/>
      <c r="L58" s="60"/>
      <c r="M58" s="60"/>
      <c r="N58" s="60"/>
      <c r="O58" s="60"/>
    </row>
    <row r="59" spans="5:15" ht="12.75">
      <c r="E59" s="54"/>
      <c r="F59" s="54"/>
      <c r="G59" s="55"/>
      <c r="H59" s="55"/>
      <c r="I59" s="59"/>
      <c r="J59" s="59"/>
      <c r="K59" s="59"/>
      <c r="L59" s="60"/>
      <c r="M59" s="60"/>
      <c r="N59" s="60"/>
      <c r="O59" s="60"/>
    </row>
    <row r="60" spans="5:15" ht="12.75">
      <c r="E60" s="54"/>
      <c r="F60" s="54"/>
      <c r="G60" s="55"/>
      <c r="H60" s="55"/>
      <c r="I60" s="59"/>
      <c r="J60" s="59"/>
      <c r="K60" s="59"/>
      <c r="L60" s="60"/>
      <c r="M60" s="60"/>
      <c r="N60" s="60"/>
      <c r="O60" s="60"/>
    </row>
    <row r="61" spans="5:15" ht="12.75">
      <c r="E61" s="54"/>
      <c r="F61" s="54"/>
      <c r="G61" s="55"/>
      <c r="H61" s="55"/>
      <c r="I61" s="59"/>
      <c r="J61" s="59"/>
      <c r="K61" s="59"/>
      <c r="L61" s="60"/>
      <c r="M61" s="60"/>
      <c r="N61" s="60"/>
      <c r="O61" s="60"/>
    </row>
    <row r="62" spans="5:15" ht="12.75">
      <c r="E62" s="54"/>
      <c r="F62" s="54"/>
      <c r="G62" s="30"/>
      <c r="H62" s="54"/>
      <c r="I62" s="60"/>
      <c r="J62" s="60"/>
      <c r="K62" s="60"/>
      <c r="L62" s="60"/>
      <c r="M62" s="60"/>
      <c r="N62" s="60"/>
      <c r="O62" s="57"/>
    </row>
    <row r="63" spans="5:15" ht="12.75">
      <c r="E63" s="29"/>
      <c r="F63" s="29"/>
      <c r="G63" s="30"/>
      <c r="H63" s="30"/>
      <c r="I63" s="60"/>
      <c r="J63" s="60"/>
      <c r="K63" s="60"/>
      <c r="L63" s="60"/>
      <c r="M63" s="60"/>
      <c r="N63" s="31"/>
      <c r="O63" s="31"/>
    </row>
    <row r="64" spans="5:15" ht="12.75">
      <c r="E64" s="54"/>
      <c r="F64" s="54"/>
      <c r="G64" s="55"/>
      <c r="H64" s="55"/>
      <c r="I64" s="60"/>
      <c r="J64" s="59"/>
      <c r="K64" s="59"/>
      <c r="L64" s="60"/>
      <c r="M64" s="60"/>
      <c r="N64" s="60"/>
      <c r="O64" s="60"/>
    </row>
    <row r="65" spans="5:13" ht="12.75">
      <c r="E65" s="54"/>
      <c r="F65" s="54"/>
      <c r="G65" s="54"/>
      <c r="H65" s="54"/>
      <c r="I65" s="54"/>
      <c r="J65" s="54"/>
      <c r="K65" s="54"/>
      <c r="L65" s="54"/>
      <c r="M65" s="54"/>
    </row>
    <row r="66" spans="5:13" ht="12.75">
      <c r="E66" s="54"/>
      <c r="F66" s="54"/>
      <c r="G66" s="54"/>
      <c r="H66" s="54"/>
      <c r="I66" s="54"/>
      <c r="J66" s="54"/>
      <c r="K66" s="54"/>
      <c r="L66" s="54"/>
      <c r="M66" s="54"/>
    </row>
  </sheetData>
  <sheetProtection selectLockedCells="1" selectUnlockedCells="1"/>
  <mergeCells count="13">
    <mergeCell ref="D30:F30"/>
    <mergeCell ref="K30:L30"/>
    <mergeCell ref="F11:F12"/>
    <mergeCell ref="G11:I11"/>
    <mergeCell ref="J11:J12"/>
    <mergeCell ref="K11:K12"/>
    <mergeCell ref="L11:N11"/>
    <mergeCell ref="O11:O12"/>
    <mergeCell ref="A11:A12"/>
    <mergeCell ref="B11:B12"/>
    <mergeCell ref="C11:C12"/>
    <mergeCell ref="D11:D12"/>
    <mergeCell ref="E11:E12"/>
  </mergeCells>
  <printOptions/>
  <pageMargins left="0.19652777777777777" right="0.15763888888888888" top="0.6298611111111111" bottom="0.7083333333333333" header="0.5118055555555555" footer="0.5118055555555555"/>
  <pageSetup horizontalDpi="300" verticalDpi="300" orientation="landscape" paperSize="9" r:id="rId1"/>
  <headerFooter alignWithMargins="0">
    <oddFooter>&amp;L Lielā iela 7, Jelgava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9"/>
  <sheetViews>
    <sheetView zoomScalePageLayoutView="0" workbookViewId="0" topLeftCell="A55">
      <selection activeCell="E68" sqref="E68"/>
    </sheetView>
  </sheetViews>
  <sheetFormatPr defaultColWidth="9.140625" defaultRowHeight="12.75"/>
  <cols>
    <col min="1" max="1" width="5.140625" style="1" customWidth="1"/>
    <col min="2" max="2" width="37.00390625" style="2" customWidth="1"/>
    <col min="3" max="3" width="5.421875" style="3" customWidth="1"/>
    <col min="4" max="4" width="8.421875" style="4" customWidth="1"/>
    <col min="5" max="5" width="7.421875" style="2" customWidth="1"/>
    <col min="6" max="6" width="8.7109375" style="2" customWidth="1"/>
    <col min="7" max="7" width="7.7109375" style="1" customWidth="1"/>
    <col min="8" max="8" width="8.28125" style="1" customWidth="1"/>
    <col min="9" max="9" width="8.140625" style="1" customWidth="1"/>
    <col min="10" max="10" width="10.00390625" style="1" customWidth="1"/>
    <col min="11" max="11" width="8.00390625" style="1" customWidth="1"/>
    <col min="12" max="12" width="5.7109375" style="1" customWidth="1"/>
    <col min="13" max="13" width="10.421875" style="1" customWidth="1"/>
    <col min="14" max="14" width="6.7109375" style="1" customWidth="1"/>
    <col min="15" max="15" width="12.7109375" style="1" customWidth="1"/>
    <col min="16" max="17" width="11.140625" style="1" customWidth="1"/>
    <col min="18" max="16384" width="9.140625" style="1" customWidth="1"/>
  </cols>
  <sheetData>
    <row r="1" spans="2:19" ht="19.5" customHeight="1">
      <c r="B1" s="5" t="s">
        <v>49</v>
      </c>
      <c r="D1" s="6"/>
      <c r="E1" s="6"/>
      <c r="F1" s="6"/>
      <c r="G1" s="6"/>
      <c r="H1" s="7" t="s">
        <v>50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6" ht="15" customHeight="1">
      <c r="B2" s="5"/>
      <c r="C2" s="1"/>
      <c r="D2" s="3"/>
      <c r="E2" s="1"/>
      <c r="F2" s="1"/>
    </row>
    <row r="3" spans="2:6" ht="15.75" customHeight="1">
      <c r="B3" s="8" t="s">
        <v>2</v>
      </c>
      <c r="C3" s="1"/>
      <c r="D3" s="3"/>
      <c r="E3" s="1"/>
      <c r="F3" s="1"/>
    </row>
    <row r="4" spans="2:16" ht="17.25" customHeight="1">
      <c r="B4" s="8" t="s">
        <v>3</v>
      </c>
      <c r="C4" s="1"/>
      <c r="D4" s="3"/>
      <c r="E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26" s="9" customFormat="1" ht="17.25" customHeight="1">
      <c r="B5" s="8" t="s">
        <v>4</v>
      </c>
      <c r="F5" s="2"/>
      <c r="Z5" s="10"/>
    </row>
    <row r="6" spans="2:15" s="92" customFormat="1" ht="9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6" ht="12.75">
      <c r="B7" s="11"/>
      <c r="D7" s="12"/>
      <c r="E7" s="9"/>
      <c r="M7" s="13"/>
      <c r="N7" s="14" t="s">
        <v>5</v>
      </c>
      <c r="O7" s="15">
        <f>N69</f>
        <v>0</v>
      </c>
      <c r="P7" s="9"/>
    </row>
    <row r="8" spans="1:16" ht="15.75" customHeight="1">
      <c r="A8" s="9" t="s">
        <v>6</v>
      </c>
      <c r="B8" s="11"/>
      <c r="D8" s="12"/>
      <c r="E8" s="9"/>
      <c r="N8" s="16"/>
      <c r="O8" s="16"/>
      <c r="P8" s="16"/>
    </row>
    <row r="9" spans="1:16" ht="16.5" customHeight="1">
      <c r="A9" s="17"/>
      <c r="B9" s="1"/>
      <c r="C9" s="1"/>
      <c r="D9" s="1"/>
      <c r="E9" s="1"/>
      <c r="F9" s="1"/>
      <c r="L9" s="18"/>
      <c r="M9" s="14" t="s">
        <v>7</v>
      </c>
      <c r="N9" s="13"/>
      <c r="O9" s="19">
        <f>N72</f>
        <v>0</v>
      </c>
      <c r="P9" s="9"/>
    </row>
    <row r="10" spans="1:15" s="20" customFormat="1" ht="19.5" customHeight="1">
      <c r="A10" s="269" t="s">
        <v>8</v>
      </c>
      <c r="B10" s="270" t="s">
        <v>9</v>
      </c>
      <c r="C10" s="269" t="s">
        <v>10</v>
      </c>
      <c r="D10" s="271" t="s">
        <v>11</v>
      </c>
      <c r="E10" s="272" t="s">
        <v>12</v>
      </c>
      <c r="F10" s="272" t="s">
        <v>13</v>
      </c>
      <c r="G10" s="275" t="s">
        <v>14</v>
      </c>
      <c r="H10" s="275"/>
      <c r="I10" s="275"/>
      <c r="J10" s="272" t="s">
        <v>15</v>
      </c>
      <c r="K10" s="272" t="s">
        <v>16</v>
      </c>
      <c r="L10" s="275" t="s">
        <v>17</v>
      </c>
      <c r="M10" s="275"/>
      <c r="N10" s="275"/>
      <c r="O10" s="268" t="s">
        <v>18</v>
      </c>
    </row>
    <row r="11" spans="1:15" s="20" customFormat="1" ht="18" customHeight="1">
      <c r="A11" s="269"/>
      <c r="B11" s="270"/>
      <c r="C11" s="269"/>
      <c r="D11" s="271"/>
      <c r="E11" s="272"/>
      <c r="F11" s="272"/>
      <c r="G11" s="21" t="s">
        <v>19</v>
      </c>
      <c r="H11" s="21" t="s">
        <v>20</v>
      </c>
      <c r="I11" s="21" t="s">
        <v>21</v>
      </c>
      <c r="J11" s="272"/>
      <c r="K11" s="272"/>
      <c r="L11" s="21" t="s">
        <v>19</v>
      </c>
      <c r="M11" s="21" t="s">
        <v>20</v>
      </c>
      <c r="N11" s="21" t="s">
        <v>21</v>
      </c>
      <c r="O11" s="268"/>
    </row>
    <row r="12" spans="1:15" s="22" customFormat="1" ht="20.25" customHeight="1">
      <c r="A12" s="27">
        <v>1</v>
      </c>
      <c r="B12" s="27" t="s">
        <v>51</v>
      </c>
      <c r="C12" s="28"/>
      <c r="D12" s="29"/>
      <c r="E12" s="29"/>
      <c r="F12" s="29"/>
      <c r="G12" s="30"/>
      <c r="H12" s="30"/>
      <c r="I12" s="25"/>
      <c r="J12" s="25"/>
      <c r="K12" s="25"/>
      <c r="L12" s="31"/>
      <c r="M12" s="31"/>
      <c r="N12" s="31"/>
      <c r="O12" s="31"/>
    </row>
    <row r="13" spans="1:15" s="22" customFormat="1" ht="25.5" customHeight="1">
      <c r="A13" s="93" t="s">
        <v>23</v>
      </c>
      <c r="B13" s="33" t="s">
        <v>52</v>
      </c>
      <c r="C13" s="34" t="s">
        <v>43</v>
      </c>
      <c r="D13" s="94">
        <v>730</v>
      </c>
      <c r="E13" s="36"/>
      <c r="F13" s="36"/>
      <c r="G13" s="36"/>
      <c r="H13" s="36"/>
      <c r="I13" s="95"/>
      <c r="J13" s="95"/>
      <c r="K13" s="36"/>
      <c r="L13" s="95"/>
      <c r="M13" s="95"/>
      <c r="N13" s="95"/>
      <c r="O13" s="96"/>
    </row>
    <row r="14" spans="1:16" s="22" customFormat="1" ht="30.75" customHeight="1">
      <c r="A14" s="97" t="s">
        <v>26</v>
      </c>
      <c r="B14" s="39" t="s">
        <v>53</v>
      </c>
      <c r="C14" s="40" t="s">
        <v>43</v>
      </c>
      <c r="D14" s="45">
        <v>1433.1</v>
      </c>
      <c r="E14" s="42"/>
      <c r="F14" s="42"/>
      <c r="G14" s="42"/>
      <c r="H14" s="42"/>
      <c r="I14" s="98"/>
      <c r="J14" s="98"/>
      <c r="K14" s="42"/>
      <c r="L14" s="98"/>
      <c r="M14" s="98"/>
      <c r="N14" s="98"/>
      <c r="O14" s="99"/>
      <c r="P14" s="1"/>
    </row>
    <row r="15" spans="1:16" s="22" customFormat="1" ht="18.75" customHeight="1">
      <c r="A15" s="97" t="s">
        <v>29</v>
      </c>
      <c r="B15" s="39" t="s">
        <v>54</v>
      </c>
      <c r="C15" s="40" t="s">
        <v>55</v>
      </c>
      <c r="D15" s="45">
        <v>16</v>
      </c>
      <c r="E15" s="42"/>
      <c r="F15" s="42"/>
      <c r="G15" s="42"/>
      <c r="H15" s="42"/>
      <c r="I15" s="98"/>
      <c r="J15" s="98"/>
      <c r="K15" s="42"/>
      <c r="L15" s="98"/>
      <c r="M15" s="98"/>
      <c r="N15" s="98"/>
      <c r="O15" s="99"/>
      <c r="P15" s="1"/>
    </row>
    <row r="16" spans="1:15" s="22" customFormat="1" ht="32.25" customHeight="1">
      <c r="A16" s="100" t="s">
        <v>31</v>
      </c>
      <c r="B16" s="47" t="s">
        <v>56</v>
      </c>
      <c r="C16" s="48" t="s">
        <v>40</v>
      </c>
      <c r="D16" s="49">
        <v>165</v>
      </c>
      <c r="E16" s="50"/>
      <c r="F16" s="50"/>
      <c r="G16" s="50"/>
      <c r="H16" s="50"/>
      <c r="I16" s="101"/>
      <c r="J16" s="101"/>
      <c r="K16" s="50"/>
      <c r="L16" s="101"/>
      <c r="M16" s="101"/>
      <c r="N16" s="101"/>
      <c r="O16" s="102"/>
    </row>
    <row r="17" spans="2:17" ht="12.75">
      <c r="B17" s="52" t="s">
        <v>44</v>
      </c>
      <c r="C17" s="53"/>
      <c r="D17" s="54"/>
      <c r="E17" s="55"/>
      <c r="F17" s="55"/>
      <c r="G17" s="55"/>
      <c r="H17" s="55"/>
      <c r="I17" s="59"/>
      <c r="J17" s="59"/>
      <c r="K17" s="59"/>
      <c r="L17" s="59"/>
      <c r="M17" s="59"/>
      <c r="N17" s="59"/>
      <c r="O17" s="57">
        <f>SUM(O13:O16)</f>
        <v>0</v>
      </c>
      <c r="Q17" s="58"/>
    </row>
    <row r="18" spans="1:16" s="22" customFormat="1" ht="15">
      <c r="A18" s="27">
        <v>2</v>
      </c>
      <c r="B18" s="27" t="s">
        <v>57</v>
      </c>
      <c r="C18" s="28"/>
      <c r="D18" s="29"/>
      <c r="E18" s="55"/>
      <c r="F18" s="55"/>
      <c r="G18" s="55"/>
      <c r="H18" s="55"/>
      <c r="I18" s="59"/>
      <c r="J18" s="59"/>
      <c r="K18" s="59"/>
      <c r="L18" s="59"/>
      <c r="M18" s="59"/>
      <c r="N18" s="59"/>
      <c r="O18" s="59"/>
      <c r="P18" s="67"/>
    </row>
    <row r="19" spans="1:15" ht="12.75">
      <c r="A19" s="103" t="s">
        <v>58</v>
      </c>
      <c r="B19" s="104" t="s">
        <v>57</v>
      </c>
      <c r="C19" s="105" t="s">
        <v>43</v>
      </c>
      <c r="D19" s="35">
        <f>D13</f>
        <v>730</v>
      </c>
      <c r="E19" s="36"/>
      <c r="F19" s="36"/>
      <c r="G19" s="36"/>
      <c r="H19" s="36"/>
      <c r="I19" s="95"/>
      <c r="J19" s="95"/>
      <c r="K19" s="36"/>
      <c r="L19" s="95"/>
      <c r="M19" s="95"/>
      <c r="N19" s="95"/>
      <c r="O19" s="96"/>
    </row>
    <row r="20" spans="1:16" s="67" customFormat="1" ht="38.25">
      <c r="A20" s="106"/>
      <c r="B20" s="107" t="s">
        <v>149</v>
      </c>
      <c r="C20" s="108" t="s">
        <v>40</v>
      </c>
      <c r="D20" s="109">
        <f>D19*0.2*1.25</f>
        <v>182.5</v>
      </c>
      <c r="E20" s="110"/>
      <c r="F20" s="42"/>
      <c r="G20" s="110"/>
      <c r="H20" s="110"/>
      <c r="I20" s="111"/>
      <c r="J20" s="111"/>
      <c r="K20" s="42"/>
      <c r="L20" s="111"/>
      <c r="M20" s="111"/>
      <c r="N20" s="111"/>
      <c r="O20" s="112"/>
      <c r="P20" s="1"/>
    </row>
    <row r="21" spans="1:15" ht="12.75">
      <c r="A21" s="113"/>
      <c r="B21" s="114" t="s">
        <v>59</v>
      </c>
      <c r="C21" s="40" t="s">
        <v>43</v>
      </c>
      <c r="D21" s="45">
        <f>D19*1.25</f>
        <v>912.5</v>
      </c>
      <c r="E21" s="42"/>
      <c r="F21" s="42"/>
      <c r="G21" s="42"/>
      <c r="H21" s="42"/>
      <c r="I21" s="98"/>
      <c r="J21" s="98"/>
      <c r="K21" s="42"/>
      <c r="L21" s="98"/>
      <c r="M21" s="98"/>
      <c r="N21" s="98"/>
      <c r="O21" s="99"/>
    </row>
    <row r="22" spans="1:15" ht="12.75">
      <c r="A22" s="113"/>
      <c r="B22" s="114" t="s">
        <v>60</v>
      </c>
      <c r="C22" s="40" t="s">
        <v>43</v>
      </c>
      <c r="D22" s="45">
        <f>D19</f>
        <v>730</v>
      </c>
      <c r="E22" s="42"/>
      <c r="F22" s="42"/>
      <c r="G22" s="42"/>
      <c r="H22" s="42"/>
      <c r="I22" s="98"/>
      <c r="J22" s="98"/>
      <c r="K22" s="42"/>
      <c r="L22" s="98"/>
      <c r="M22" s="98"/>
      <c r="N22" s="98"/>
      <c r="O22" s="99"/>
    </row>
    <row r="23" spans="1:15" ht="12.75">
      <c r="A23" s="113" t="s">
        <v>61</v>
      </c>
      <c r="B23" s="115" t="s">
        <v>62</v>
      </c>
      <c r="C23" s="116" t="s">
        <v>43</v>
      </c>
      <c r="D23" s="45">
        <f>D19*0.15</f>
        <v>109.5</v>
      </c>
      <c r="E23" s="42"/>
      <c r="F23" s="42"/>
      <c r="G23" s="42"/>
      <c r="H23" s="42"/>
      <c r="I23" s="98"/>
      <c r="J23" s="98"/>
      <c r="K23" s="42"/>
      <c r="L23" s="98"/>
      <c r="M23" s="98"/>
      <c r="N23" s="98"/>
      <c r="O23" s="99"/>
    </row>
    <row r="24" spans="1:15" ht="25.5">
      <c r="A24" s="117"/>
      <c r="B24" s="114" t="s">
        <v>63</v>
      </c>
      <c r="C24" s="40" t="s">
        <v>40</v>
      </c>
      <c r="D24" s="45">
        <f>D23*0.04</f>
        <v>4.38</v>
      </c>
      <c r="E24" s="42"/>
      <c r="F24" s="42"/>
      <c r="G24" s="42"/>
      <c r="H24" s="42"/>
      <c r="I24" s="98"/>
      <c r="J24" s="98"/>
      <c r="K24" s="42"/>
      <c r="L24" s="98"/>
      <c r="M24" s="98"/>
      <c r="N24" s="98"/>
      <c r="O24" s="99"/>
    </row>
    <row r="25" spans="1:15" ht="12.75">
      <c r="A25" s="118"/>
      <c r="B25" s="119" t="s">
        <v>64</v>
      </c>
      <c r="C25" s="48" t="s">
        <v>43</v>
      </c>
      <c r="D25" s="49">
        <f>D23</f>
        <v>109.5</v>
      </c>
      <c r="E25" s="50"/>
      <c r="F25" s="50"/>
      <c r="G25" s="50"/>
      <c r="H25" s="50"/>
      <c r="I25" s="101"/>
      <c r="J25" s="101"/>
      <c r="K25" s="50"/>
      <c r="L25" s="101"/>
      <c r="M25" s="101"/>
      <c r="N25" s="101"/>
      <c r="O25" s="102"/>
    </row>
    <row r="26" spans="2:15" ht="12.75">
      <c r="B26" s="52" t="s">
        <v>65</v>
      </c>
      <c r="C26" s="52"/>
      <c r="D26" s="54"/>
      <c r="E26" s="120"/>
      <c r="F26" s="120"/>
      <c r="G26" s="59"/>
      <c r="H26" s="59"/>
      <c r="I26" s="59"/>
      <c r="J26" s="59"/>
      <c r="K26" s="59"/>
      <c r="L26" s="59"/>
      <c r="M26" s="59"/>
      <c r="N26" s="59"/>
      <c r="O26" s="57">
        <f>SUM(O19:O25)</f>
        <v>0</v>
      </c>
    </row>
    <row r="27" spans="1:16" s="22" customFormat="1" ht="15">
      <c r="A27" s="27">
        <v>3</v>
      </c>
      <c r="B27" s="27" t="s">
        <v>66</v>
      </c>
      <c r="C27" s="28"/>
      <c r="D27" s="29"/>
      <c r="E27" s="55"/>
      <c r="F27" s="55"/>
      <c r="G27" s="55"/>
      <c r="H27" s="55"/>
      <c r="I27" s="59"/>
      <c r="J27" s="59"/>
      <c r="K27" s="59"/>
      <c r="L27" s="59"/>
      <c r="M27" s="59"/>
      <c r="N27" s="59"/>
      <c r="O27" s="59"/>
      <c r="P27" s="67"/>
    </row>
    <row r="28" spans="1:15" ht="12.75">
      <c r="A28" s="121" t="s">
        <v>67</v>
      </c>
      <c r="B28" s="104" t="s">
        <v>68</v>
      </c>
      <c r="C28" s="34" t="s">
        <v>43</v>
      </c>
      <c r="D28" s="35">
        <v>136.8</v>
      </c>
      <c r="E28" s="36"/>
      <c r="F28" s="36"/>
      <c r="G28" s="36"/>
      <c r="H28" s="36"/>
      <c r="I28" s="95"/>
      <c r="J28" s="95"/>
      <c r="K28" s="36"/>
      <c r="L28" s="95"/>
      <c r="M28" s="95"/>
      <c r="N28" s="95"/>
      <c r="O28" s="96"/>
    </row>
    <row r="29" spans="1:16" s="67" customFormat="1" ht="25.5">
      <c r="A29" s="113"/>
      <c r="B29" s="114" t="s">
        <v>69</v>
      </c>
      <c r="C29" s="40" t="s">
        <v>43</v>
      </c>
      <c r="D29" s="45">
        <f>D28*1.05</f>
        <v>143.64</v>
      </c>
      <c r="E29" s="42"/>
      <c r="F29" s="42"/>
      <c r="G29" s="42"/>
      <c r="H29" s="42"/>
      <c r="I29" s="98"/>
      <c r="J29" s="98"/>
      <c r="K29" s="42"/>
      <c r="L29" s="98"/>
      <c r="M29" s="98"/>
      <c r="N29" s="98"/>
      <c r="O29" s="99"/>
      <c r="P29" s="1"/>
    </row>
    <row r="30" spans="1:16" s="67" customFormat="1" ht="25.5">
      <c r="A30" s="113"/>
      <c r="B30" s="114" t="s">
        <v>70</v>
      </c>
      <c r="C30" s="40" t="s">
        <v>71</v>
      </c>
      <c r="D30" s="45">
        <f>D28*4*1.25</f>
        <v>684</v>
      </c>
      <c r="E30" s="42"/>
      <c r="F30" s="42"/>
      <c r="G30" s="42"/>
      <c r="H30" s="42"/>
      <c r="I30" s="98"/>
      <c r="J30" s="98"/>
      <c r="K30" s="42"/>
      <c r="L30" s="98"/>
      <c r="M30" s="98"/>
      <c r="N30" s="98"/>
      <c r="O30" s="99"/>
      <c r="P30" s="1"/>
    </row>
    <row r="31" spans="1:16" s="67" customFormat="1" ht="12.75">
      <c r="A31" s="113"/>
      <c r="B31" s="114" t="s">
        <v>72</v>
      </c>
      <c r="C31" s="40" t="s">
        <v>43</v>
      </c>
      <c r="D31" s="45">
        <f>D28</f>
        <v>136.8</v>
      </c>
      <c r="E31" s="42"/>
      <c r="F31" s="42"/>
      <c r="G31" s="42"/>
      <c r="H31" s="42"/>
      <c r="I31" s="98"/>
      <c r="J31" s="98"/>
      <c r="K31" s="42"/>
      <c r="L31" s="98"/>
      <c r="M31" s="98"/>
      <c r="N31" s="98"/>
      <c r="O31" s="99"/>
      <c r="P31" s="1"/>
    </row>
    <row r="32" spans="1:16" s="67" customFormat="1" ht="12.75">
      <c r="A32" s="113"/>
      <c r="B32" s="114" t="s">
        <v>73</v>
      </c>
      <c r="C32" s="40" t="s">
        <v>43</v>
      </c>
      <c r="D32" s="45">
        <f>D28</f>
        <v>136.8</v>
      </c>
      <c r="E32" s="42"/>
      <c r="F32" s="42"/>
      <c r="G32" s="42"/>
      <c r="H32" s="42"/>
      <c r="I32" s="98"/>
      <c r="J32" s="98"/>
      <c r="K32" s="42"/>
      <c r="L32" s="98"/>
      <c r="M32" s="98"/>
      <c r="N32" s="98"/>
      <c r="O32" s="99"/>
      <c r="P32" s="1"/>
    </row>
    <row r="33" spans="1:15" ht="12.75">
      <c r="A33" s="113" t="s">
        <v>74</v>
      </c>
      <c r="B33" s="115" t="s">
        <v>75</v>
      </c>
      <c r="C33" s="40" t="s">
        <v>43</v>
      </c>
      <c r="D33" s="45">
        <f>D28</f>
        <v>136.8</v>
      </c>
      <c r="E33" s="42"/>
      <c r="F33" s="42"/>
      <c r="G33" s="42"/>
      <c r="H33" s="42"/>
      <c r="I33" s="98"/>
      <c r="J33" s="98"/>
      <c r="K33" s="42"/>
      <c r="L33" s="98"/>
      <c r="M33" s="98"/>
      <c r="N33" s="98"/>
      <c r="O33" s="99"/>
    </row>
    <row r="34" spans="1:15" ht="25.5">
      <c r="A34" s="113"/>
      <c r="B34" s="114" t="s">
        <v>76</v>
      </c>
      <c r="C34" s="40" t="s">
        <v>43</v>
      </c>
      <c r="D34" s="45">
        <f>D33*1.25</f>
        <v>171</v>
      </c>
      <c r="E34" s="42"/>
      <c r="F34" s="42"/>
      <c r="G34" s="42"/>
      <c r="H34" s="42"/>
      <c r="I34" s="98"/>
      <c r="J34" s="98"/>
      <c r="K34" s="42"/>
      <c r="L34" s="98"/>
      <c r="M34" s="98"/>
      <c r="N34" s="98"/>
      <c r="O34" s="99"/>
    </row>
    <row r="35" spans="1:15" ht="25.5">
      <c r="A35" s="113"/>
      <c r="B35" s="114" t="s">
        <v>70</v>
      </c>
      <c r="C35" s="40" t="s">
        <v>71</v>
      </c>
      <c r="D35" s="45">
        <f>D33*1.6*2*1.2</f>
        <v>525.31</v>
      </c>
      <c r="E35" s="42"/>
      <c r="F35" s="42"/>
      <c r="G35" s="42"/>
      <c r="H35" s="42"/>
      <c r="I35" s="98"/>
      <c r="J35" s="98"/>
      <c r="K35" s="42"/>
      <c r="L35" s="98"/>
      <c r="M35" s="98"/>
      <c r="N35" s="98"/>
      <c r="O35" s="99"/>
    </row>
    <row r="36" spans="1:15" ht="38.25">
      <c r="A36" s="122"/>
      <c r="B36" s="119" t="s">
        <v>77</v>
      </c>
      <c r="C36" s="48" t="s">
        <v>43</v>
      </c>
      <c r="D36" s="49">
        <f>D33</f>
        <v>136.8</v>
      </c>
      <c r="E36" s="50"/>
      <c r="F36" s="50"/>
      <c r="G36" s="50"/>
      <c r="H36" s="50"/>
      <c r="I36" s="101"/>
      <c r="J36" s="101"/>
      <c r="K36" s="50"/>
      <c r="L36" s="101"/>
      <c r="M36" s="101"/>
      <c r="N36" s="101"/>
      <c r="O36" s="102"/>
    </row>
    <row r="37" spans="2:15" ht="12.75">
      <c r="B37" s="52" t="s">
        <v>65</v>
      </c>
      <c r="C37" s="52"/>
      <c r="D37" s="54"/>
      <c r="E37" s="120"/>
      <c r="F37" s="120"/>
      <c r="G37" s="59"/>
      <c r="H37" s="59"/>
      <c r="I37" s="59"/>
      <c r="J37" s="59"/>
      <c r="K37" s="59"/>
      <c r="L37" s="59"/>
      <c r="M37" s="59"/>
      <c r="N37" s="59"/>
      <c r="O37" s="57">
        <f>SUM(O28:O36)</f>
        <v>0</v>
      </c>
    </row>
    <row r="38" spans="1:15" s="22" customFormat="1" ht="15">
      <c r="A38" s="123">
        <v>4</v>
      </c>
      <c r="B38" s="123" t="s">
        <v>78</v>
      </c>
      <c r="C38" s="28"/>
      <c r="D38" s="29"/>
      <c r="E38" s="120"/>
      <c r="F38" s="120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38.25">
      <c r="A39" s="93" t="s">
        <v>79</v>
      </c>
      <c r="B39" s="124" t="s">
        <v>80</v>
      </c>
      <c r="C39" s="34" t="s">
        <v>43</v>
      </c>
      <c r="D39" s="94">
        <v>144</v>
      </c>
      <c r="E39" s="36"/>
      <c r="F39" s="36"/>
      <c r="G39" s="36"/>
      <c r="H39" s="36"/>
      <c r="I39" s="95"/>
      <c r="J39" s="95"/>
      <c r="K39" s="36"/>
      <c r="L39" s="95"/>
      <c r="M39" s="95"/>
      <c r="N39" s="95"/>
      <c r="O39" s="96"/>
    </row>
    <row r="40" spans="1:16" s="67" customFormat="1" ht="25.5">
      <c r="A40" s="113"/>
      <c r="B40" s="114" t="s">
        <v>81</v>
      </c>
      <c r="C40" s="40" t="s">
        <v>40</v>
      </c>
      <c r="D40" s="45">
        <f>D39*0.2*1.25</f>
        <v>36</v>
      </c>
      <c r="E40" s="42"/>
      <c r="F40" s="42"/>
      <c r="G40" s="42"/>
      <c r="H40" s="42"/>
      <c r="I40" s="98"/>
      <c r="J40" s="98"/>
      <c r="K40" s="42"/>
      <c r="L40" s="98"/>
      <c r="M40" s="98"/>
      <c r="N40" s="98"/>
      <c r="O40" s="99"/>
      <c r="P40" s="1"/>
    </row>
    <row r="41" spans="1:15" ht="12.75">
      <c r="A41" s="113"/>
      <c r="B41" s="114" t="s">
        <v>59</v>
      </c>
      <c r="C41" s="40" t="s">
        <v>43</v>
      </c>
      <c r="D41" s="45">
        <f>D39</f>
        <v>144</v>
      </c>
      <c r="E41" s="42"/>
      <c r="F41" s="42"/>
      <c r="G41" s="42"/>
      <c r="H41" s="42"/>
      <c r="I41" s="98"/>
      <c r="J41" s="98"/>
      <c r="K41" s="42"/>
      <c r="L41" s="98"/>
      <c r="M41" s="98"/>
      <c r="N41" s="98"/>
      <c r="O41" s="99"/>
    </row>
    <row r="42" spans="1:15" ht="12.75">
      <c r="A42" s="122"/>
      <c r="B42" s="119" t="s">
        <v>60</v>
      </c>
      <c r="C42" s="48" t="s">
        <v>43</v>
      </c>
      <c r="D42" s="49">
        <f>D39</f>
        <v>144</v>
      </c>
      <c r="E42" s="50"/>
      <c r="F42" s="50"/>
      <c r="G42" s="50"/>
      <c r="H42" s="50"/>
      <c r="I42" s="101"/>
      <c r="J42" s="101"/>
      <c r="K42" s="50"/>
      <c r="L42" s="101"/>
      <c r="M42" s="101"/>
      <c r="N42" s="101"/>
      <c r="O42" s="102"/>
    </row>
    <row r="43" spans="2:17" ht="12.75">
      <c r="B43" s="52" t="s">
        <v>65</v>
      </c>
      <c r="C43" s="53"/>
      <c r="D43" s="53"/>
      <c r="E43" s="55"/>
      <c r="F43" s="55"/>
      <c r="G43" s="55"/>
      <c r="H43" s="55"/>
      <c r="I43" s="55"/>
      <c r="J43" s="55"/>
      <c r="K43" s="55"/>
      <c r="L43" s="55"/>
      <c r="M43" s="55"/>
      <c r="N43" s="125"/>
      <c r="O43" s="57">
        <f>SUM(O39:O42)</f>
        <v>0</v>
      </c>
      <c r="P43" s="2"/>
      <c r="Q43" s="2"/>
    </row>
    <row r="44" spans="1:15" s="22" customFormat="1" ht="15">
      <c r="A44" s="27">
        <v>5</v>
      </c>
      <c r="B44" s="28"/>
      <c r="C44" s="29"/>
      <c r="D44" s="54"/>
      <c r="E44" s="55"/>
      <c r="F44" s="55"/>
      <c r="G44" s="55"/>
      <c r="H44" s="59"/>
      <c r="I44" s="59"/>
      <c r="J44" s="59"/>
      <c r="K44" s="59"/>
      <c r="L44" s="59"/>
      <c r="M44" s="59"/>
      <c r="N44" s="59"/>
      <c r="O44" s="59"/>
    </row>
    <row r="45" spans="1:15" ht="25.5">
      <c r="A45" s="121" t="s">
        <v>82</v>
      </c>
      <c r="B45" s="104" t="s">
        <v>83</v>
      </c>
      <c r="C45" s="105" t="s">
        <v>40</v>
      </c>
      <c r="D45" s="35">
        <f>D14*0.0025</f>
        <v>3.58</v>
      </c>
      <c r="E45" s="36"/>
      <c r="F45" s="36"/>
      <c r="G45" s="36"/>
      <c r="H45" s="36"/>
      <c r="I45" s="95"/>
      <c r="J45" s="95"/>
      <c r="K45" s="36"/>
      <c r="L45" s="95"/>
      <c r="M45" s="95"/>
      <c r="N45" s="95"/>
      <c r="O45" s="96"/>
    </row>
    <row r="46" spans="1:15" s="67" customFormat="1" ht="12.75">
      <c r="A46" s="113"/>
      <c r="B46" s="126" t="s">
        <v>84</v>
      </c>
      <c r="C46" s="116" t="s">
        <v>40</v>
      </c>
      <c r="D46" s="45">
        <f>D45*1.05</f>
        <v>3.76</v>
      </c>
      <c r="E46" s="42"/>
      <c r="F46" s="42"/>
      <c r="G46" s="42"/>
      <c r="H46" s="42"/>
      <c r="I46" s="42"/>
      <c r="J46" s="98"/>
      <c r="K46" s="42"/>
      <c r="L46" s="98"/>
      <c r="M46" s="98"/>
      <c r="N46" s="98"/>
      <c r="O46" s="99"/>
    </row>
    <row r="47" spans="1:15" ht="12.75">
      <c r="A47" s="113"/>
      <c r="B47" s="114" t="s">
        <v>85</v>
      </c>
      <c r="C47" s="40" t="s">
        <v>40</v>
      </c>
      <c r="D47" s="45">
        <f>D45</f>
        <v>3.58</v>
      </c>
      <c r="E47" s="42"/>
      <c r="F47" s="42"/>
      <c r="G47" s="42"/>
      <c r="H47" s="42"/>
      <c r="I47" s="42"/>
      <c r="J47" s="98"/>
      <c r="K47" s="42"/>
      <c r="L47" s="98"/>
      <c r="M47" s="98"/>
      <c r="N47" s="98"/>
      <c r="O47" s="99"/>
    </row>
    <row r="48" spans="1:15" ht="38.25">
      <c r="A48" s="113" t="s">
        <v>86</v>
      </c>
      <c r="B48" s="115" t="s">
        <v>87</v>
      </c>
      <c r="C48" s="40" t="s">
        <v>43</v>
      </c>
      <c r="D48" s="45">
        <f>D14</f>
        <v>1433.1</v>
      </c>
      <c r="E48" s="42"/>
      <c r="F48" s="42"/>
      <c r="G48" s="42"/>
      <c r="H48" s="42"/>
      <c r="I48" s="98"/>
      <c r="J48" s="98"/>
      <c r="K48" s="42"/>
      <c r="L48" s="98"/>
      <c r="M48" s="98"/>
      <c r="N48" s="98"/>
      <c r="O48" s="99"/>
    </row>
    <row r="49" spans="1:15" ht="12.75">
      <c r="A49" s="113"/>
      <c r="B49" s="126" t="s">
        <v>84</v>
      </c>
      <c r="C49" s="40" t="s">
        <v>40</v>
      </c>
      <c r="D49" s="45">
        <f>(D48/0.35*0.05*0.05)*0.25</f>
        <v>2.56</v>
      </c>
      <c r="E49" s="42"/>
      <c r="F49" s="42"/>
      <c r="G49" s="42"/>
      <c r="H49" s="42"/>
      <c r="I49" s="42"/>
      <c r="J49" s="98"/>
      <c r="K49" s="42"/>
      <c r="L49" s="98"/>
      <c r="M49" s="98"/>
      <c r="N49" s="98"/>
      <c r="O49" s="99"/>
    </row>
    <row r="50" spans="1:15" ht="12.75">
      <c r="A50" s="113"/>
      <c r="B50" s="114" t="s">
        <v>85</v>
      </c>
      <c r="C50" s="40" t="s">
        <v>43</v>
      </c>
      <c r="D50" s="45">
        <f>D48</f>
        <v>1433.1</v>
      </c>
      <c r="E50" s="42"/>
      <c r="F50" s="42"/>
      <c r="G50" s="42"/>
      <c r="H50" s="42"/>
      <c r="I50" s="42"/>
      <c r="J50" s="98"/>
      <c r="K50" s="42"/>
      <c r="L50" s="98"/>
      <c r="M50" s="98"/>
      <c r="N50" s="98"/>
      <c r="O50" s="99"/>
    </row>
    <row r="51" spans="1:15" ht="12.75">
      <c r="A51" s="113" t="s">
        <v>88</v>
      </c>
      <c r="B51" s="115" t="s">
        <v>89</v>
      </c>
      <c r="C51" s="116" t="s">
        <v>43</v>
      </c>
      <c r="D51" s="45">
        <f>D14</f>
        <v>1433.1</v>
      </c>
      <c r="E51" s="42"/>
      <c r="F51" s="42"/>
      <c r="G51" s="42"/>
      <c r="H51" s="98"/>
      <c r="I51" s="98"/>
      <c r="J51" s="98"/>
      <c r="K51" s="42"/>
      <c r="L51" s="98"/>
      <c r="M51" s="98"/>
      <c r="N51" s="98"/>
      <c r="O51" s="99"/>
    </row>
    <row r="52" spans="1:15" ht="27" customHeight="1">
      <c r="A52" s="117"/>
      <c r="B52" s="114" t="s">
        <v>90</v>
      </c>
      <c r="C52" s="40" t="s">
        <v>43</v>
      </c>
      <c r="D52" s="45">
        <f>D51*1.15</f>
        <v>1648.07</v>
      </c>
      <c r="E52" s="42"/>
      <c r="F52" s="42"/>
      <c r="G52" s="42"/>
      <c r="H52" s="98"/>
      <c r="I52" s="98"/>
      <c r="J52" s="98"/>
      <c r="K52" s="42"/>
      <c r="L52" s="98"/>
      <c r="M52" s="98"/>
      <c r="N52" s="98"/>
      <c r="O52" s="99"/>
    </row>
    <row r="53" spans="1:16" ht="12.75">
      <c r="A53" s="117"/>
      <c r="B53" s="114" t="s">
        <v>91</v>
      </c>
      <c r="C53" s="40" t="s">
        <v>43</v>
      </c>
      <c r="D53" s="45">
        <f>D51</f>
        <v>1433.1</v>
      </c>
      <c r="E53" s="42"/>
      <c r="F53" s="42"/>
      <c r="G53" s="42"/>
      <c r="H53" s="98"/>
      <c r="I53" s="98"/>
      <c r="J53" s="98"/>
      <c r="K53" s="42"/>
      <c r="L53" s="98"/>
      <c r="M53" s="98"/>
      <c r="N53" s="98"/>
      <c r="O53" s="99"/>
      <c r="P53" s="127"/>
    </row>
    <row r="54" spans="1:17" ht="25.5">
      <c r="A54" s="117" t="s">
        <v>92</v>
      </c>
      <c r="B54" s="115" t="s">
        <v>93</v>
      </c>
      <c r="C54" s="116" t="s">
        <v>25</v>
      </c>
      <c r="D54" s="45">
        <v>120</v>
      </c>
      <c r="E54" s="42"/>
      <c r="F54" s="42"/>
      <c r="G54" s="42"/>
      <c r="H54" s="98"/>
      <c r="I54" s="98"/>
      <c r="J54" s="98"/>
      <c r="K54" s="42"/>
      <c r="L54" s="98"/>
      <c r="M54" s="98"/>
      <c r="N54" s="98"/>
      <c r="O54" s="99"/>
      <c r="P54" s="58"/>
      <c r="Q54" s="127"/>
    </row>
    <row r="55" spans="1:17" ht="12.75">
      <c r="A55" s="117" t="s">
        <v>94</v>
      </c>
      <c r="B55" s="115" t="s">
        <v>95</v>
      </c>
      <c r="C55" s="116" t="s">
        <v>28</v>
      </c>
      <c r="D55" s="45">
        <v>4</v>
      </c>
      <c r="E55" s="42"/>
      <c r="F55" s="42"/>
      <c r="G55" s="42"/>
      <c r="H55" s="98"/>
      <c r="I55" s="98"/>
      <c r="J55" s="98"/>
      <c r="K55" s="42"/>
      <c r="L55" s="98"/>
      <c r="M55" s="98"/>
      <c r="N55" s="98"/>
      <c r="O55" s="99"/>
      <c r="P55" s="58"/>
      <c r="Q55" s="127"/>
    </row>
    <row r="56" spans="1:15" ht="25.5">
      <c r="A56" s="122" t="s">
        <v>96</v>
      </c>
      <c r="B56" s="128" t="s">
        <v>97</v>
      </c>
      <c r="C56" s="129" t="s">
        <v>25</v>
      </c>
      <c r="D56" s="49">
        <v>205</v>
      </c>
      <c r="E56" s="50"/>
      <c r="F56" s="50"/>
      <c r="G56" s="50"/>
      <c r="H56" s="101"/>
      <c r="I56" s="101"/>
      <c r="J56" s="101"/>
      <c r="K56" s="50"/>
      <c r="L56" s="101"/>
      <c r="M56" s="101"/>
      <c r="N56" s="101"/>
      <c r="O56" s="102"/>
    </row>
    <row r="57" spans="2:15" ht="12.75">
      <c r="B57" s="52" t="s">
        <v>65</v>
      </c>
      <c r="C57" s="54"/>
      <c r="D57" s="29"/>
      <c r="E57" s="120"/>
      <c r="F57" s="59"/>
      <c r="G57" s="59"/>
      <c r="H57" s="59"/>
      <c r="I57" s="59"/>
      <c r="J57" s="59"/>
      <c r="K57" s="59"/>
      <c r="L57" s="59"/>
      <c r="M57" s="59"/>
      <c r="N57" s="59"/>
      <c r="O57" s="57">
        <f>SUM(O45:O56)</f>
        <v>0</v>
      </c>
    </row>
    <row r="58" spans="1:15" s="22" customFormat="1" ht="15">
      <c r="A58" s="27">
        <v>6</v>
      </c>
      <c r="B58" s="27" t="s">
        <v>98</v>
      </c>
      <c r="C58" s="28"/>
      <c r="D58" s="29"/>
      <c r="E58" s="55"/>
      <c r="F58" s="55"/>
      <c r="G58" s="55"/>
      <c r="H58" s="55"/>
      <c r="I58" s="59"/>
      <c r="J58" s="59"/>
      <c r="K58" s="59"/>
      <c r="L58" s="59"/>
      <c r="M58" s="59"/>
      <c r="N58" s="130"/>
      <c r="O58" s="59"/>
    </row>
    <row r="59" spans="1:15" ht="12.75">
      <c r="A59" s="131" t="s">
        <v>99</v>
      </c>
      <c r="B59" s="104" t="s">
        <v>100</v>
      </c>
      <c r="C59" s="105" t="s">
        <v>25</v>
      </c>
      <c r="D59" s="35">
        <v>150</v>
      </c>
      <c r="E59" s="36"/>
      <c r="F59" s="36"/>
      <c r="G59" s="36"/>
      <c r="H59" s="36"/>
      <c r="I59" s="95"/>
      <c r="J59" s="95"/>
      <c r="K59" s="36"/>
      <c r="L59" s="95"/>
      <c r="M59" s="95"/>
      <c r="N59" s="95"/>
      <c r="O59" s="96"/>
    </row>
    <row r="60" spans="1:15" ht="25.5">
      <c r="A60" s="132"/>
      <c r="B60" s="114" t="s">
        <v>101</v>
      </c>
      <c r="C60" s="40" t="s">
        <v>25</v>
      </c>
      <c r="D60" s="45">
        <f>D59*1.25</f>
        <v>187.5</v>
      </c>
      <c r="E60" s="42"/>
      <c r="F60" s="42"/>
      <c r="G60" s="42"/>
      <c r="H60" s="42"/>
      <c r="I60" s="98"/>
      <c r="J60" s="98"/>
      <c r="K60" s="42"/>
      <c r="L60" s="98"/>
      <c r="M60" s="98"/>
      <c r="N60" s="98"/>
      <c r="O60" s="99"/>
    </row>
    <row r="61" spans="1:15" ht="25.5">
      <c r="A61" s="132"/>
      <c r="B61" s="114" t="s">
        <v>102</v>
      </c>
      <c r="C61" s="40" t="s">
        <v>28</v>
      </c>
      <c r="D61" s="45">
        <f>D59/2</f>
        <v>75</v>
      </c>
      <c r="E61" s="42"/>
      <c r="F61" s="42"/>
      <c r="G61" s="42"/>
      <c r="H61" s="42"/>
      <c r="I61" s="98"/>
      <c r="J61" s="98"/>
      <c r="K61" s="42"/>
      <c r="L61" s="98"/>
      <c r="M61" s="98"/>
      <c r="N61" s="98"/>
      <c r="O61" s="99"/>
    </row>
    <row r="62" spans="1:15" ht="12.75">
      <c r="A62" s="132" t="s">
        <v>103</v>
      </c>
      <c r="B62" s="115" t="s">
        <v>104</v>
      </c>
      <c r="C62" s="116" t="s">
        <v>25</v>
      </c>
      <c r="D62" s="45">
        <v>180</v>
      </c>
      <c r="E62" s="42"/>
      <c r="F62" s="42"/>
      <c r="G62" s="42"/>
      <c r="H62" s="42"/>
      <c r="I62" s="98"/>
      <c r="J62" s="98"/>
      <c r="K62" s="42"/>
      <c r="L62" s="98"/>
      <c r="M62" s="98"/>
      <c r="N62" s="98"/>
      <c r="O62" s="99"/>
    </row>
    <row r="63" spans="1:15" ht="42" customHeight="1">
      <c r="A63" s="132"/>
      <c r="B63" s="114" t="s">
        <v>105</v>
      </c>
      <c r="C63" s="40" t="s">
        <v>25</v>
      </c>
      <c r="D63" s="45">
        <f>D62*1.25</f>
        <v>225</v>
      </c>
      <c r="E63" s="42"/>
      <c r="F63" s="42"/>
      <c r="G63" s="42"/>
      <c r="H63" s="42"/>
      <c r="I63" s="98"/>
      <c r="J63" s="98"/>
      <c r="K63" s="42"/>
      <c r="L63" s="98"/>
      <c r="M63" s="98"/>
      <c r="N63" s="98"/>
      <c r="O63" s="99"/>
    </row>
    <row r="64" spans="1:15" ht="25.5">
      <c r="A64" s="133"/>
      <c r="B64" s="119" t="s">
        <v>102</v>
      </c>
      <c r="C64" s="48" t="s">
        <v>28</v>
      </c>
      <c r="D64" s="49">
        <f>D62/2</f>
        <v>90</v>
      </c>
      <c r="E64" s="50"/>
      <c r="F64" s="50"/>
      <c r="G64" s="50"/>
      <c r="H64" s="50"/>
      <c r="I64" s="101"/>
      <c r="J64" s="101"/>
      <c r="K64" s="50"/>
      <c r="L64" s="101"/>
      <c r="M64" s="101"/>
      <c r="N64" s="101"/>
      <c r="O64" s="102"/>
    </row>
    <row r="65" spans="2:15" ht="12.75">
      <c r="B65" s="52" t="s">
        <v>65</v>
      </c>
      <c r="C65" s="52"/>
      <c r="D65" s="54"/>
      <c r="E65" s="55"/>
      <c r="F65" s="55"/>
      <c r="G65" s="55"/>
      <c r="H65" s="55"/>
      <c r="I65" s="59"/>
      <c r="J65" s="59"/>
      <c r="K65" s="59"/>
      <c r="L65" s="59"/>
      <c r="M65" s="59"/>
      <c r="N65" s="59"/>
      <c r="O65" s="57">
        <f>SUM(O59:O64)</f>
        <v>0</v>
      </c>
    </row>
    <row r="66" spans="2:15" ht="15">
      <c r="B66" s="27" t="s">
        <v>45</v>
      </c>
      <c r="C66" s="53"/>
      <c r="D66" s="53"/>
      <c r="E66" s="54"/>
      <c r="F66" s="54"/>
      <c r="G66" s="30"/>
      <c r="H66" s="54"/>
      <c r="I66" s="60"/>
      <c r="J66" s="60"/>
      <c r="K66" s="60"/>
      <c r="L66" s="60"/>
      <c r="M66" s="60"/>
      <c r="N66" s="60"/>
      <c r="O66" s="57"/>
    </row>
    <row r="67" spans="1:17" s="67" customFormat="1" ht="14.25">
      <c r="A67" s="61"/>
      <c r="B67" s="62" t="s">
        <v>46</v>
      </c>
      <c r="C67" s="63"/>
      <c r="D67" s="63"/>
      <c r="E67" s="63"/>
      <c r="F67" s="134"/>
      <c r="G67" s="63"/>
      <c r="H67" s="63"/>
      <c r="I67" s="63"/>
      <c r="J67" s="63"/>
      <c r="K67" s="64">
        <f>SUM(K13:K65)</f>
        <v>0</v>
      </c>
      <c r="L67" s="64">
        <f>SUM(L13:L65)</f>
        <v>0</v>
      </c>
      <c r="M67" s="64">
        <f>SUM(M13:M65)</f>
        <v>0</v>
      </c>
      <c r="N67" s="64">
        <f>SUM(N13:N65)</f>
        <v>0</v>
      </c>
      <c r="O67" s="65">
        <f>O65+O57+O43+O37+O26+O17</f>
        <v>0</v>
      </c>
      <c r="P67" s="1"/>
      <c r="Q67" s="135"/>
    </row>
    <row r="68" spans="1:17" ht="12.75">
      <c r="A68" s="68"/>
      <c r="B68" s="69"/>
      <c r="C68" s="70"/>
      <c r="D68" s="71" t="s">
        <v>47</v>
      </c>
      <c r="E68" s="72"/>
      <c r="F68" s="73"/>
      <c r="G68" s="73"/>
      <c r="H68" s="73"/>
      <c r="I68" s="73"/>
      <c r="J68" s="73"/>
      <c r="K68" s="73"/>
      <c r="L68" s="74"/>
      <c r="M68" s="74">
        <f>M67*E68</f>
        <v>0</v>
      </c>
      <c r="N68" s="74"/>
      <c r="O68" s="75">
        <f>SUM(M68:N68)</f>
        <v>0</v>
      </c>
      <c r="Q68" s="127"/>
    </row>
    <row r="69" spans="1:17" ht="15" customHeight="1">
      <c r="A69" s="76"/>
      <c r="B69" s="77" t="s">
        <v>48</v>
      </c>
      <c r="C69" s="78"/>
      <c r="D69" s="79"/>
      <c r="E69" s="80"/>
      <c r="F69" s="80"/>
      <c r="G69" s="80"/>
      <c r="H69" s="80"/>
      <c r="I69" s="80"/>
      <c r="J69" s="80"/>
      <c r="K69" s="80"/>
      <c r="L69" s="81">
        <f>SUM(L67:L68)</f>
        <v>0</v>
      </c>
      <c r="M69" s="81">
        <f>SUM(M67:M68)</f>
        <v>0</v>
      </c>
      <c r="N69" s="81">
        <f>SUM(N67:N68)</f>
        <v>0</v>
      </c>
      <c r="O69" s="82">
        <f>SUM(O67:O68)</f>
        <v>0</v>
      </c>
      <c r="Q69" s="127"/>
    </row>
    <row r="70" spans="5:15" ht="12.75">
      <c r="E70" s="54"/>
      <c r="F70" s="54"/>
      <c r="G70" s="55"/>
      <c r="H70" s="55"/>
      <c r="I70" s="59"/>
      <c r="J70" s="59"/>
      <c r="K70" s="59"/>
      <c r="L70" s="60"/>
      <c r="M70" s="60"/>
      <c r="N70" s="60"/>
      <c r="O70" s="60"/>
    </row>
    <row r="71" spans="5:15" ht="12.75">
      <c r="E71" s="54"/>
      <c r="F71" s="54"/>
      <c r="G71" s="55"/>
      <c r="H71" s="55"/>
      <c r="I71" s="59"/>
      <c r="J71" s="59"/>
      <c r="K71" s="59"/>
      <c r="L71" s="60"/>
      <c r="M71" s="60"/>
      <c r="N71" s="60"/>
      <c r="O71" s="60"/>
    </row>
    <row r="72" spans="2:17" s="83" customFormat="1" ht="12.75">
      <c r="B72" s="84"/>
      <c r="C72" s="85"/>
      <c r="D72" s="273"/>
      <c r="E72" s="273"/>
      <c r="F72" s="273"/>
      <c r="G72" s="86"/>
      <c r="H72" s="59"/>
      <c r="I72" s="87"/>
      <c r="J72" s="59"/>
      <c r="K72" s="274"/>
      <c r="L72" s="274"/>
      <c r="M72" s="60"/>
      <c r="N72" s="88"/>
      <c r="O72" s="60"/>
      <c r="Q72" s="1"/>
    </row>
    <row r="73" spans="2:15" ht="12.75">
      <c r="B73" s="89"/>
      <c r="C73" s="1"/>
      <c r="D73" s="1"/>
      <c r="E73" s="90"/>
      <c r="F73" s="90"/>
      <c r="G73" s="55"/>
      <c r="H73" s="59"/>
      <c r="J73" s="59"/>
      <c r="K73" s="59"/>
      <c r="L73" s="90"/>
      <c r="M73" s="60"/>
      <c r="O73" s="60"/>
    </row>
    <row r="74" spans="2:15" ht="12.75" customHeight="1">
      <c r="B74" s="84"/>
      <c r="C74" s="9"/>
      <c r="D74" s="9"/>
      <c r="E74" s="9"/>
      <c r="F74" s="9"/>
      <c r="G74" s="55"/>
      <c r="H74" s="59"/>
      <c r="I74" s="59"/>
      <c r="J74" s="59"/>
      <c r="K74" s="59"/>
      <c r="L74" s="60"/>
      <c r="M74" s="60"/>
      <c r="O74" s="60"/>
    </row>
    <row r="75" spans="5:15" ht="12.75">
      <c r="E75" s="54"/>
      <c r="F75" s="54"/>
      <c r="G75" s="55"/>
      <c r="H75" s="55"/>
      <c r="I75" s="59"/>
      <c r="J75" s="59"/>
      <c r="K75" s="59"/>
      <c r="L75" s="60"/>
      <c r="M75" s="60"/>
      <c r="N75" s="60"/>
      <c r="O75" s="60"/>
    </row>
    <row r="76" spans="5:15" ht="12.75">
      <c r="E76" s="54"/>
      <c r="F76" s="54"/>
      <c r="G76" s="55"/>
      <c r="H76" s="55"/>
      <c r="I76" s="59"/>
      <c r="J76" s="59"/>
      <c r="K76" s="59"/>
      <c r="L76" s="60"/>
      <c r="M76" s="60"/>
      <c r="N76" s="60"/>
      <c r="O76" s="60"/>
    </row>
    <row r="77" spans="5:15" ht="12.75">
      <c r="E77" s="54"/>
      <c r="F77" s="54"/>
      <c r="G77" s="55"/>
      <c r="H77" s="55"/>
      <c r="I77" s="59"/>
      <c r="J77" s="59"/>
      <c r="K77" s="59"/>
      <c r="L77" s="60"/>
      <c r="M77" s="60"/>
      <c r="N77" s="60"/>
      <c r="O77" s="60"/>
    </row>
    <row r="78" spans="5:15" ht="12.75">
      <c r="E78" s="54"/>
      <c r="F78" s="54"/>
      <c r="G78" s="55"/>
      <c r="H78" s="55"/>
      <c r="I78" s="59"/>
      <c r="J78" s="59"/>
      <c r="K78" s="59"/>
      <c r="L78" s="60"/>
      <c r="M78" s="60"/>
      <c r="N78" s="60"/>
      <c r="O78" s="60"/>
    </row>
    <row r="79" spans="5:15" ht="12.75">
      <c r="E79" s="54"/>
      <c r="F79" s="54"/>
      <c r="G79" s="55"/>
      <c r="H79" s="55"/>
      <c r="I79" s="59"/>
      <c r="J79" s="59"/>
      <c r="K79" s="59"/>
      <c r="L79" s="60"/>
      <c r="M79" s="60"/>
      <c r="N79" s="60"/>
      <c r="O79" s="60"/>
    </row>
    <row r="80" spans="5:15" ht="12.75">
      <c r="E80" s="54"/>
      <c r="F80" s="54"/>
      <c r="G80" s="30"/>
      <c r="H80" s="54"/>
      <c r="I80" s="60"/>
      <c r="J80" s="60"/>
      <c r="K80" s="60"/>
      <c r="L80" s="60"/>
      <c r="M80" s="60"/>
      <c r="N80" s="60"/>
      <c r="O80" s="57"/>
    </row>
    <row r="81" spans="5:15" ht="12.75">
      <c r="E81" s="54"/>
      <c r="F81" s="54"/>
      <c r="G81" s="30"/>
      <c r="H81" s="54"/>
      <c r="I81" s="60"/>
      <c r="J81" s="60"/>
      <c r="K81" s="60"/>
      <c r="L81" s="60"/>
      <c r="M81" s="60"/>
      <c r="N81" s="60"/>
      <c r="O81" s="60"/>
    </row>
    <row r="82" spans="5:15" ht="12.75">
      <c r="E82" s="29"/>
      <c r="F82" s="29"/>
      <c r="G82" s="30"/>
      <c r="H82" s="30"/>
      <c r="I82" s="60"/>
      <c r="J82" s="60"/>
      <c r="K82" s="60"/>
      <c r="L82" s="60"/>
      <c r="M82" s="60"/>
      <c r="N82" s="31"/>
      <c r="O82" s="31"/>
    </row>
    <row r="83" spans="5:15" ht="12.75">
      <c r="E83" s="54"/>
      <c r="F83" s="54"/>
      <c r="G83" s="55"/>
      <c r="H83" s="55"/>
      <c r="I83" s="59"/>
      <c r="J83" s="59"/>
      <c r="K83" s="59"/>
      <c r="L83" s="60"/>
      <c r="M83" s="60"/>
      <c r="N83" s="60"/>
      <c r="O83" s="60"/>
    </row>
    <row r="84" spans="5:15" ht="12.75">
      <c r="E84" s="54"/>
      <c r="F84" s="54"/>
      <c r="G84" s="30"/>
      <c r="H84" s="54"/>
      <c r="I84" s="60"/>
      <c r="J84" s="59"/>
      <c r="K84" s="59"/>
      <c r="L84" s="60"/>
      <c r="M84" s="60"/>
      <c r="N84" s="91"/>
      <c r="O84" s="60"/>
    </row>
    <row r="85" spans="5:15" ht="12.75">
      <c r="E85" s="54"/>
      <c r="F85" s="54"/>
      <c r="G85" s="30"/>
      <c r="H85" s="54"/>
      <c r="I85" s="60"/>
      <c r="J85" s="59"/>
      <c r="K85" s="59"/>
      <c r="L85" s="60"/>
      <c r="M85" s="60"/>
      <c r="N85" s="91"/>
      <c r="O85" s="60"/>
    </row>
    <row r="86" spans="5:15" ht="12.75">
      <c r="E86" s="54"/>
      <c r="F86" s="54"/>
      <c r="G86" s="30"/>
      <c r="H86" s="54"/>
      <c r="I86" s="60"/>
      <c r="J86" s="59"/>
      <c r="K86" s="59"/>
      <c r="L86" s="60"/>
      <c r="M86" s="60"/>
      <c r="N86" s="91"/>
      <c r="O86" s="60"/>
    </row>
    <row r="87" spans="5:15" ht="12.75">
      <c r="E87" s="54"/>
      <c r="F87" s="54"/>
      <c r="G87" s="30"/>
      <c r="H87" s="54"/>
      <c r="I87" s="60"/>
      <c r="J87" s="59"/>
      <c r="K87" s="59"/>
      <c r="L87" s="60"/>
      <c r="M87" s="60"/>
      <c r="N87" s="91"/>
      <c r="O87" s="60"/>
    </row>
    <row r="88" spans="5:15" ht="12.75">
      <c r="E88" s="54"/>
      <c r="F88" s="54"/>
      <c r="G88" s="30"/>
      <c r="H88" s="54"/>
      <c r="I88" s="60"/>
      <c r="J88" s="59"/>
      <c r="K88" s="59"/>
      <c r="L88" s="60"/>
      <c r="M88" s="60"/>
      <c r="N88" s="91"/>
      <c r="O88" s="60"/>
    </row>
    <row r="89" spans="5:15" ht="12.75">
      <c r="E89" s="54"/>
      <c r="F89" s="54"/>
      <c r="G89" s="55"/>
      <c r="H89" s="55"/>
      <c r="I89" s="60"/>
      <c r="J89" s="59"/>
      <c r="K89" s="59"/>
      <c r="L89" s="60"/>
      <c r="M89" s="60"/>
      <c r="N89" s="60"/>
      <c r="O89" s="60"/>
    </row>
    <row r="90" spans="5:15" ht="12.75">
      <c r="E90" s="54"/>
      <c r="F90" s="54"/>
      <c r="G90" s="55"/>
      <c r="H90" s="55"/>
      <c r="I90" s="59"/>
      <c r="J90" s="59"/>
      <c r="K90" s="59"/>
      <c r="L90" s="60"/>
      <c r="M90" s="60"/>
      <c r="N90" s="60"/>
      <c r="O90" s="60"/>
    </row>
    <row r="91" spans="5:15" ht="12.75">
      <c r="E91" s="54"/>
      <c r="F91" s="54"/>
      <c r="G91" s="55"/>
      <c r="H91" s="55"/>
      <c r="I91" s="59"/>
      <c r="J91" s="59"/>
      <c r="K91" s="59"/>
      <c r="L91" s="60"/>
      <c r="M91" s="60"/>
      <c r="N91" s="60"/>
      <c r="O91" s="60"/>
    </row>
    <row r="92" spans="5:15" ht="12.75">
      <c r="E92" s="54"/>
      <c r="F92" s="54"/>
      <c r="G92" s="55"/>
      <c r="H92" s="55"/>
      <c r="I92" s="59"/>
      <c r="J92" s="59"/>
      <c r="K92" s="59"/>
      <c r="L92" s="60"/>
      <c r="M92" s="60"/>
      <c r="N92" s="60"/>
      <c r="O92" s="60"/>
    </row>
    <row r="93" spans="5:15" ht="12.75">
      <c r="E93" s="54"/>
      <c r="F93" s="54"/>
      <c r="G93" s="55"/>
      <c r="H93" s="55"/>
      <c r="I93" s="59"/>
      <c r="J93" s="59"/>
      <c r="K93" s="59"/>
      <c r="L93" s="60"/>
      <c r="M93" s="60"/>
      <c r="N93" s="60"/>
      <c r="O93" s="60"/>
    </row>
    <row r="94" spans="5:15" ht="12.75">
      <c r="E94" s="54"/>
      <c r="F94" s="54"/>
      <c r="G94" s="55"/>
      <c r="H94" s="55"/>
      <c r="I94" s="59"/>
      <c r="J94" s="59"/>
      <c r="K94" s="59"/>
      <c r="L94" s="60"/>
      <c r="M94" s="60"/>
      <c r="N94" s="60"/>
      <c r="O94" s="60"/>
    </row>
    <row r="95" spans="5:15" ht="12.75">
      <c r="E95" s="54"/>
      <c r="F95" s="54"/>
      <c r="G95" s="30"/>
      <c r="H95" s="54"/>
      <c r="I95" s="60"/>
      <c r="J95" s="60"/>
      <c r="K95" s="60"/>
      <c r="L95" s="60"/>
      <c r="M95" s="60"/>
      <c r="N95" s="60"/>
      <c r="O95" s="57"/>
    </row>
    <row r="96" spans="5:15" ht="12.75">
      <c r="E96" s="29"/>
      <c r="F96" s="29"/>
      <c r="G96" s="30"/>
      <c r="H96" s="30"/>
      <c r="I96" s="60"/>
      <c r="J96" s="60"/>
      <c r="K96" s="60"/>
      <c r="L96" s="60"/>
      <c r="M96" s="60"/>
      <c r="N96" s="31"/>
      <c r="O96" s="31"/>
    </row>
    <row r="97" spans="5:15" ht="12.75">
      <c r="E97" s="54"/>
      <c r="F97" s="54"/>
      <c r="G97" s="55"/>
      <c r="H97" s="55"/>
      <c r="I97" s="60"/>
      <c r="J97" s="59"/>
      <c r="K97" s="59"/>
      <c r="L97" s="60"/>
      <c r="M97" s="60"/>
      <c r="N97" s="60"/>
      <c r="O97" s="60"/>
    </row>
    <row r="98" spans="5:13" ht="12.75">
      <c r="E98" s="54"/>
      <c r="F98" s="54"/>
      <c r="G98" s="54"/>
      <c r="H98" s="54"/>
      <c r="I98" s="54"/>
      <c r="J98" s="54"/>
      <c r="K98" s="54"/>
      <c r="L98" s="54"/>
      <c r="M98" s="54"/>
    </row>
    <row r="99" spans="5:13" ht="12.75">
      <c r="E99" s="54"/>
      <c r="F99" s="54"/>
      <c r="G99" s="54"/>
      <c r="H99" s="54"/>
      <c r="I99" s="54"/>
      <c r="J99" s="54"/>
      <c r="K99" s="54"/>
      <c r="L99" s="54"/>
      <c r="M99" s="54"/>
    </row>
  </sheetData>
  <sheetProtection selectLockedCells="1" selectUnlockedCells="1"/>
  <mergeCells count="13">
    <mergeCell ref="D72:F72"/>
    <mergeCell ref="K72:L72"/>
    <mergeCell ref="F10:F11"/>
    <mergeCell ref="G10:I10"/>
    <mergeCell ref="J10:J11"/>
    <mergeCell ref="K10:K11"/>
    <mergeCell ref="L10:N10"/>
    <mergeCell ref="O10:O11"/>
    <mergeCell ref="A10:A11"/>
    <mergeCell ref="B10:B11"/>
    <mergeCell ref="C10:C11"/>
    <mergeCell ref="D10:D11"/>
    <mergeCell ref="E10:E11"/>
  </mergeCells>
  <printOptions/>
  <pageMargins left="0.15748031496062992" right="0.15748031496062992" top="0.6299212598425197" bottom="0.5511811023622047" header="0.5118110236220472" footer="0.2362204724409449"/>
  <pageSetup horizontalDpi="300" verticalDpi="300" orientation="landscape" paperSize="9" scale="95" r:id="rId1"/>
  <headerFooter alignWithMargins="0">
    <oddFooter>&amp;L Lielā iela 7, Jelgava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57421875" style="1" customWidth="1"/>
    <col min="2" max="2" width="35.00390625" style="2" customWidth="1"/>
    <col min="3" max="3" width="6.57421875" style="3" customWidth="1"/>
    <col min="4" max="4" width="8.28125" style="4" customWidth="1"/>
    <col min="5" max="5" width="7.57421875" style="4" customWidth="1"/>
    <col min="6" max="6" width="5.7109375" style="4" customWidth="1"/>
    <col min="7" max="7" width="8.8515625" style="4" customWidth="1"/>
    <col min="8" max="8" width="8.28125" style="4" customWidth="1"/>
    <col min="9" max="9" width="9.7109375" style="4" customWidth="1"/>
    <col min="10" max="10" width="8.7109375" style="4" customWidth="1"/>
    <col min="11" max="11" width="7.7109375" style="4" customWidth="1"/>
    <col min="12" max="12" width="8.57421875" style="3" customWidth="1"/>
    <col min="13" max="13" width="10.421875" style="3" customWidth="1"/>
    <col min="14" max="14" width="9.57421875" style="3" customWidth="1"/>
    <col min="15" max="15" width="9.7109375" style="3" customWidth="1"/>
    <col min="16" max="16" width="12.8515625" style="2" customWidth="1"/>
    <col min="17" max="17" width="10.57421875" style="2" customWidth="1"/>
    <col min="18" max="16384" width="9.140625" style="1" customWidth="1"/>
  </cols>
  <sheetData>
    <row r="1" spans="2:19" ht="19.5" customHeight="1">
      <c r="B1" s="5" t="s">
        <v>106</v>
      </c>
      <c r="D1" s="6"/>
      <c r="E1" s="6"/>
      <c r="F1" s="6"/>
      <c r="G1" s="6"/>
      <c r="H1" s="7" t="s">
        <v>107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7" ht="15" customHeight="1">
      <c r="B2" s="5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.75" customHeight="1">
      <c r="B3" s="8" t="s">
        <v>2</v>
      </c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7.25" customHeight="1">
      <c r="B4" s="8" t="s">
        <v>3</v>
      </c>
      <c r="C4" s="1"/>
      <c r="D4" s="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"/>
    </row>
    <row r="5" spans="2:26" s="9" customFormat="1" ht="17.25" customHeight="1">
      <c r="B5" s="8" t="s">
        <v>4</v>
      </c>
      <c r="Z5" s="10"/>
    </row>
    <row r="6" spans="2:15" s="92" customFormat="1" ht="9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ht="12.75">
      <c r="B7" s="11"/>
      <c r="D7" s="12"/>
      <c r="E7" s="9"/>
      <c r="F7" s="9"/>
      <c r="G7" s="1"/>
      <c r="H7" s="1"/>
      <c r="I7" s="1"/>
      <c r="J7" s="1"/>
      <c r="K7" s="1"/>
      <c r="L7" s="1"/>
      <c r="M7" s="13"/>
      <c r="N7" s="14" t="s">
        <v>5</v>
      </c>
      <c r="O7" s="15">
        <f>N25</f>
        <v>0</v>
      </c>
      <c r="P7" s="9"/>
      <c r="Q7" s="1"/>
    </row>
    <row r="8" spans="1:17" ht="15.75" customHeight="1">
      <c r="A8" s="9" t="s">
        <v>6</v>
      </c>
      <c r="B8" s="11"/>
      <c r="D8" s="12"/>
      <c r="E8" s="9"/>
      <c r="F8" s="9"/>
      <c r="G8" s="1"/>
      <c r="H8" s="1"/>
      <c r="I8" s="1"/>
      <c r="J8" s="1"/>
      <c r="K8" s="1"/>
      <c r="L8" s="1"/>
      <c r="M8" s="1"/>
      <c r="N8" s="16"/>
      <c r="O8" s="16"/>
      <c r="P8" s="16"/>
      <c r="Q8" s="1"/>
    </row>
    <row r="9" spans="1:17" ht="16.5" customHeight="1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8"/>
      <c r="M9" s="14" t="s">
        <v>7</v>
      </c>
      <c r="N9" s="13"/>
      <c r="O9" s="19">
        <f>N28</f>
        <v>0</v>
      </c>
      <c r="P9" s="9"/>
      <c r="Q9" s="1"/>
    </row>
    <row r="10" spans="1:15" s="20" customFormat="1" ht="19.5" customHeight="1">
      <c r="A10" s="276" t="s">
        <v>8</v>
      </c>
      <c r="B10" s="277" t="s">
        <v>9</v>
      </c>
      <c r="C10" s="269" t="s">
        <v>10</v>
      </c>
      <c r="D10" s="278" t="s">
        <v>11</v>
      </c>
      <c r="E10" s="272" t="s">
        <v>12</v>
      </c>
      <c r="F10" s="272" t="s">
        <v>13</v>
      </c>
      <c r="G10" s="275" t="s">
        <v>14</v>
      </c>
      <c r="H10" s="275"/>
      <c r="I10" s="275"/>
      <c r="J10" s="272" t="s">
        <v>15</v>
      </c>
      <c r="K10" s="272" t="s">
        <v>16</v>
      </c>
      <c r="L10" s="275" t="s">
        <v>17</v>
      </c>
      <c r="M10" s="275"/>
      <c r="N10" s="275"/>
      <c r="O10" s="268" t="s">
        <v>18</v>
      </c>
    </row>
    <row r="11" spans="1:15" s="20" customFormat="1" ht="18" customHeight="1">
      <c r="A11" s="276"/>
      <c r="B11" s="277"/>
      <c r="C11" s="269"/>
      <c r="D11" s="278"/>
      <c r="E11" s="272"/>
      <c r="F11" s="272"/>
      <c r="G11" s="21" t="s">
        <v>19</v>
      </c>
      <c r="H11" s="21" t="s">
        <v>20</v>
      </c>
      <c r="I11" s="21" t="s">
        <v>21</v>
      </c>
      <c r="J11" s="272"/>
      <c r="K11" s="272"/>
      <c r="L11" s="21" t="s">
        <v>19</v>
      </c>
      <c r="M11" s="21" t="s">
        <v>20</v>
      </c>
      <c r="N11" s="21" t="s">
        <v>21</v>
      </c>
      <c r="O11" s="268"/>
    </row>
    <row r="12" spans="1:15" s="22" customFormat="1" ht="15">
      <c r="A12" s="27">
        <v>1</v>
      </c>
      <c r="B12" s="27" t="s">
        <v>51</v>
      </c>
      <c r="C12" s="28"/>
      <c r="D12" s="29"/>
      <c r="E12" s="29"/>
      <c r="F12" s="29"/>
      <c r="G12" s="30"/>
      <c r="H12" s="30"/>
      <c r="I12" s="25"/>
      <c r="J12" s="25"/>
      <c r="K12" s="25"/>
      <c r="L12" s="31"/>
      <c r="M12" s="31"/>
      <c r="N12" s="31"/>
      <c r="O12" s="31"/>
    </row>
    <row r="13" spans="1:15" s="22" customFormat="1" ht="30" customHeight="1">
      <c r="A13" s="136" t="s">
        <v>23</v>
      </c>
      <c r="B13" s="137" t="s">
        <v>108</v>
      </c>
      <c r="C13" s="138" t="s">
        <v>43</v>
      </c>
      <c r="D13" s="139">
        <v>8.5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</row>
    <row r="14" spans="2:17" ht="12.75">
      <c r="B14" s="52" t="s">
        <v>44</v>
      </c>
      <c r="C14" s="53"/>
      <c r="D14" s="142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7">
        <f>SUM(O13:O13)</f>
        <v>0</v>
      </c>
      <c r="P14" s="1"/>
      <c r="Q14" s="1"/>
    </row>
    <row r="15" spans="1:15" s="22" customFormat="1" ht="15">
      <c r="A15" s="143">
        <v>2</v>
      </c>
      <c r="B15" s="143" t="s">
        <v>109</v>
      </c>
      <c r="C15" s="144"/>
      <c r="D15" s="145"/>
      <c r="E15" s="146"/>
      <c r="F15" s="120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7" ht="12.75">
      <c r="A16" s="148" t="s">
        <v>58</v>
      </c>
      <c r="B16" s="149" t="s">
        <v>110</v>
      </c>
      <c r="C16" s="150" t="s">
        <v>43</v>
      </c>
      <c r="D16" s="151">
        <f>D13</f>
        <v>8.5</v>
      </c>
      <c r="E16" s="152"/>
      <c r="F16" s="36"/>
      <c r="G16" s="152"/>
      <c r="H16" s="152"/>
      <c r="I16" s="152"/>
      <c r="J16" s="152"/>
      <c r="K16" s="36"/>
      <c r="L16" s="152"/>
      <c r="M16" s="152"/>
      <c r="N16" s="152"/>
      <c r="O16" s="153"/>
      <c r="P16" s="1"/>
      <c r="Q16" s="1"/>
    </row>
    <row r="17" spans="1:15" s="67" customFormat="1" ht="25.5">
      <c r="A17" s="154"/>
      <c r="B17" s="107" t="s">
        <v>111</v>
      </c>
      <c r="C17" s="108" t="s">
        <v>43</v>
      </c>
      <c r="D17" s="109">
        <f>D16</f>
        <v>8.5</v>
      </c>
      <c r="E17" s="110"/>
      <c r="F17" s="110"/>
      <c r="G17" s="110"/>
      <c r="H17" s="110"/>
      <c r="I17" s="110"/>
      <c r="J17" s="110"/>
      <c r="K17" s="42"/>
      <c r="L17" s="110"/>
      <c r="M17" s="110"/>
      <c r="N17" s="110"/>
      <c r="O17" s="155"/>
    </row>
    <row r="18" spans="1:17" ht="12.75">
      <c r="A18" s="154"/>
      <c r="B18" s="156" t="s">
        <v>112</v>
      </c>
      <c r="C18" s="108" t="s">
        <v>28</v>
      </c>
      <c r="D18" s="109">
        <v>4</v>
      </c>
      <c r="E18" s="110"/>
      <c r="F18" s="110"/>
      <c r="G18" s="110"/>
      <c r="H18" s="110"/>
      <c r="I18" s="110"/>
      <c r="J18" s="110"/>
      <c r="K18" s="42"/>
      <c r="L18" s="110"/>
      <c r="M18" s="110"/>
      <c r="N18" s="110"/>
      <c r="O18" s="155"/>
      <c r="P18" s="1"/>
      <c r="Q18" s="1"/>
    </row>
    <row r="19" spans="1:17" ht="12.75">
      <c r="A19" s="154"/>
      <c r="B19" s="156" t="s">
        <v>113</v>
      </c>
      <c r="C19" s="108" t="s">
        <v>28</v>
      </c>
      <c r="D19" s="109">
        <v>4</v>
      </c>
      <c r="E19" s="110"/>
      <c r="F19" s="110"/>
      <c r="G19" s="110"/>
      <c r="H19" s="110"/>
      <c r="I19" s="110"/>
      <c r="J19" s="110"/>
      <c r="K19" s="42"/>
      <c r="L19" s="110"/>
      <c r="M19" s="110"/>
      <c r="N19" s="110"/>
      <c r="O19" s="155"/>
      <c r="P19" s="1"/>
      <c r="Q19" s="1"/>
    </row>
    <row r="20" spans="1:17" ht="12.75">
      <c r="A20" s="157"/>
      <c r="B20" s="158" t="s">
        <v>85</v>
      </c>
      <c r="C20" s="159" t="s">
        <v>28</v>
      </c>
      <c r="D20" s="160">
        <v>4</v>
      </c>
      <c r="E20" s="161"/>
      <c r="F20" s="161"/>
      <c r="G20" s="161"/>
      <c r="H20" s="161"/>
      <c r="I20" s="161"/>
      <c r="J20" s="161"/>
      <c r="K20" s="50"/>
      <c r="L20" s="161"/>
      <c r="M20" s="161"/>
      <c r="N20" s="161"/>
      <c r="O20" s="162"/>
      <c r="P20" s="1"/>
      <c r="Q20" s="1"/>
    </row>
    <row r="21" spans="2:17" ht="12.75">
      <c r="B21" s="52" t="s">
        <v>65</v>
      </c>
      <c r="C21" s="52"/>
      <c r="D21" s="54"/>
      <c r="E21" s="55"/>
      <c r="F21" s="55"/>
      <c r="G21" s="59"/>
      <c r="H21" s="55"/>
      <c r="I21" s="59"/>
      <c r="J21" s="59"/>
      <c r="K21" s="59"/>
      <c r="L21" s="59"/>
      <c r="M21" s="59"/>
      <c r="N21" s="59"/>
      <c r="O21" s="57">
        <f>SUM(O16:O20)</f>
        <v>0</v>
      </c>
      <c r="P21" s="1"/>
      <c r="Q21" s="1"/>
    </row>
    <row r="22" spans="2:15" ht="15">
      <c r="B22" s="27" t="s">
        <v>45</v>
      </c>
      <c r="C22" s="53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1"/>
      <c r="O22" s="1"/>
    </row>
    <row r="23" spans="1:16" s="67" customFormat="1" ht="14.25">
      <c r="A23" s="61"/>
      <c r="B23" s="62" t="s">
        <v>46</v>
      </c>
      <c r="C23" s="63"/>
      <c r="D23" s="63"/>
      <c r="E23" s="63"/>
      <c r="F23" s="63"/>
      <c r="G23" s="63"/>
      <c r="H23" s="63"/>
      <c r="I23" s="63"/>
      <c r="J23" s="63"/>
      <c r="K23" s="64">
        <f>SUM(K13:K21)</f>
        <v>0</v>
      </c>
      <c r="L23" s="64">
        <f>SUM(L13:L21)</f>
        <v>0</v>
      </c>
      <c r="M23" s="64">
        <f>SUM(M13:M21)</f>
        <v>0</v>
      </c>
      <c r="N23" s="64">
        <f>SUM(N13:N21)</f>
        <v>0</v>
      </c>
      <c r="O23" s="65">
        <f>O14+O21</f>
        <v>0</v>
      </c>
      <c r="P23" s="66"/>
    </row>
    <row r="24" spans="1:17" ht="12.75">
      <c r="A24" s="68"/>
      <c r="B24" s="69"/>
      <c r="C24" s="70"/>
      <c r="D24" s="71" t="s">
        <v>47</v>
      </c>
      <c r="E24" s="72"/>
      <c r="F24" s="73"/>
      <c r="G24" s="73"/>
      <c r="H24" s="73"/>
      <c r="I24" s="73"/>
      <c r="J24" s="73"/>
      <c r="K24" s="73"/>
      <c r="L24" s="74"/>
      <c r="M24" s="74">
        <f>M23*E24</f>
        <v>0</v>
      </c>
      <c r="N24" s="74"/>
      <c r="O24" s="75">
        <f>SUM(M24:N24)</f>
        <v>0</v>
      </c>
      <c r="P24" s="58"/>
      <c r="Q24" s="1"/>
    </row>
    <row r="25" spans="1:17" ht="15" customHeight="1">
      <c r="A25" s="76"/>
      <c r="B25" s="77" t="s">
        <v>48</v>
      </c>
      <c r="C25" s="78"/>
      <c r="D25" s="79"/>
      <c r="E25" s="80"/>
      <c r="F25" s="80"/>
      <c r="G25" s="80"/>
      <c r="H25" s="80"/>
      <c r="I25" s="80"/>
      <c r="J25" s="80"/>
      <c r="K25" s="80"/>
      <c r="L25" s="81">
        <f>SUM(L23:L24)</f>
        <v>0</v>
      </c>
      <c r="M25" s="81">
        <f>SUM(M23:M24)</f>
        <v>0</v>
      </c>
      <c r="N25" s="81">
        <f>SUM(N23:N24)</f>
        <v>0</v>
      </c>
      <c r="O25" s="82">
        <f>SUM(O23:O24)</f>
        <v>0</v>
      </c>
      <c r="P25" s="1"/>
      <c r="Q25" s="1"/>
    </row>
    <row r="26" spans="5:17" ht="12.75">
      <c r="E26" s="54"/>
      <c r="F26" s="54"/>
      <c r="G26" s="55"/>
      <c r="H26" s="55"/>
      <c r="I26" s="59"/>
      <c r="J26" s="59"/>
      <c r="K26" s="59"/>
      <c r="L26" s="60"/>
      <c r="M26" s="60"/>
      <c r="N26" s="60"/>
      <c r="O26" s="60"/>
      <c r="P26" s="1"/>
      <c r="Q26" s="1"/>
    </row>
    <row r="27" spans="5:17" ht="12.75">
      <c r="E27" s="54"/>
      <c r="F27" s="54"/>
      <c r="G27" s="55"/>
      <c r="H27" s="55"/>
      <c r="I27" s="59"/>
      <c r="J27" s="59"/>
      <c r="K27" s="59"/>
      <c r="L27" s="60"/>
      <c r="M27" s="60"/>
      <c r="N27" s="60"/>
      <c r="O27" s="60"/>
      <c r="P27" s="1"/>
      <c r="Q27" s="1"/>
    </row>
    <row r="28" spans="2:17" s="83" customFormat="1" ht="12.75">
      <c r="B28" s="84"/>
      <c r="C28" s="85"/>
      <c r="D28" s="273"/>
      <c r="E28" s="273"/>
      <c r="F28" s="273"/>
      <c r="G28" s="86"/>
      <c r="H28" s="59"/>
      <c r="I28" s="87"/>
      <c r="J28" s="59"/>
      <c r="K28" s="274"/>
      <c r="L28" s="274"/>
      <c r="M28" s="60"/>
      <c r="N28" s="88"/>
      <c r="O28" s="60"/>
      <c r="Q28" s="1"/>
    </row>
    <row r="29" spans="2:17" ht="12.75">
      <c r="B29" s="89"/>
      <c r="C29" s="1"/>
      <c r="D29" s="1"/>
      <c r="E29" s="90"/>
      <c r="F29" s="90"/>
      <c r="G29" s="55"/>
      <c r="H29" s="59"/>
      <c r="I29" s="1"/>
      <c r="J29" s="59"/>
      <c r="K29" s="59"/>
      <c r="L29" s="90"/>
      <c r="M29" s="60"/>
      <c r="N29" s="1"/>
      <c r="O29" s="60"/>
      <c r="P29" s="1"/>
      <c r="Q29" s="1"/>
    </row>
    <row r="30" spans="2:17" ht="12.75" customHeight="1">
      <c r="B30" s="84"/>
      <c r="C30" s="9"/>
      <c r="D30" s="9"/>
      <c r="E30" s="9"/>
      <c r="F30" s="9"/>
      <c r="G30" s="55"/>
      <c r="H30" s="59"/>
      <c r="I30" s="59"/>
      <c r="J30" s="59"/>
      <c r="K30" s="59"/>
      <c r="L30" s="60"/>
      <c r="M30" s="60"/>
      <c r="N30" s="1"/>
      <c r="O30" s="60"/>
      <c r="P30" s="1"/>
      <c r="Q30" s="1"/>
    </row>
  </sheetData>
  <sheetProtection selectLockedCells="1" selectUnlockedCells="1"/>
  <mergeCells count="13">
    <mergeCell ref="D28:F28"/>
    <mergeCell ref="K28:L28"/>
    <mergeCell ref="F10:F11"/>
    <mergeCell ref="G10:I10"/>
    <mergeCell ref="J10:J11"/>
    <mergeCell ref="K10:K11"/>
    <mergeCell ref="L10:N10"/>
    <mergeCell ref="O10:O11"/>
    <mergeCell ref="A10:A11"/>
    <mergeCell ref="B10:B11"/>
    <mergeCell ref="C10:C11"/>
    <mergeCell ref="D10:D11"/>
    <mergeCell ref="E10:E11"/>
  </mergeCells>
  <conditionalFormatting sqref="D13">
    <cfRule type="expression" priority="1" dxfId="0" stopIfTrue="1">
      <formula>#REF!=""</formula>
    </cfRule>
  </conditionalFormatting>
  <printOptions/>
  <pageMargins left="0.2902777777777778" right="0.11805555555555555" top="0.5513888888888889" bottom="0.5902777777777778" header="0.5118055555555555" footer="0.39375"/>
  <pageSetup horizontalDpi="300" verticalDpi="300" orientation="landscape" paperSize="9" scale="95" r:id="rId2"/>
  <headerFooter alignWithMargins="0">
    <oddFooter>&amp;L Lielā iela 7, Jelgava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E24" sqref="E24"/>
    </sheetView>
  </sheetViews>
  <sheetFormatPr defaultColWidth="9.140625" defaultRowHeight="12.75" outlineLevelCol="1"/>
  <cols>
    <col min="1" max="1" width="4.57421875" style="1" customWidth="1"/>
    <col min="2" max="2" width="35.00390625" style="2" customWidth="1"/>
    <col min="3" max="3" width="6.57421875" style="3" customWidth="1"/>
    <col min="4" max="4" width="9.7109375" style="4" customWidth="1"/>
    <col min="5" max="5" width="7.57421875" style="4" customWidth="1"/>
    <col min="6" max="6" width="8.57421875" style="4" customWidth="1"/>
    <col min="7" max="7" width="8.8515625" style="4" customWidth="1"/>
    <col min="8" max="8" width="8.28125" style="4" customWidth="1"/>
    <col min="9" max="9" width="8.140625" style="4" customWidth="1"/>
    <col min="10" max="10" width="8.7109375" style="4" customWidth="1"/>
    <col min="11" max="11" width="8.140625" style="4" customWidth="1"/>
    <col min="12" max="12" width="9.00390625" style="3" customWidth="1"/>
    <col min="13" max="13" width="9.7109375" style="3" customWidth="1"/>
    <col min="14" max="14" width="8.421875" style="3" customWidth="1"/>
    <col min="15" max="15" width="9.8515625" style="3" customWidth="1"/>
    <col min="16" max="16" width="0" style="3" hidden="1" customWidth="1" outlineLevel="1"/>
    <col min="17" max="17" width="12.8515625" style="2" customWidth="1" collapsed="1"/>
    <col min="18" max="18" width="10.57421875" style="2" customWidth="1"/>
    <col min="19" max="16384" width="9.140625" style="1" customWidth="1"/>
  </cols>
  <sheetData>
    <row r="1" spans="2:20" ht="19.5" customHeight="1">
      <c r="B1" s="5" t="s">
        <v>114</v>
      </c>
      <c r="D1" s="6"/>
      <c r="E1" s="6"/>
      <c r="F1" s="6"/>
      <c r="G1" s="6"/>
      <c r="H1" s="7" t="s">
        <v>115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18" ht="15" customHeight="1">
      <c r="B2" s="5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.75" customHeight="1">
      <c r="B3" s="163" t="s">
        <v>2</v>
      </c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7.25" customHeight="1">
      <c r="B4" s="163" t="s">
        <v>3</v>
      </c>
      <c r="C4" s="1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1"/>
    </row>
    <row r="5" spans="2:27" s="2" customFormat="1" ht="17.25" customHeight="1">
      <c r="B5" s="163" t="s">
        <v>4</v>
      </c>
      <c r="AA5" s="164"/>
    </row>
    <row r="6" spans="2:15" s="92" customFormat="1" ht="9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8" ht="12.75">
      <c r="B7" s="11"/>
      <c r="D7" s="12"/>
      <c r="E7" s="2"/>
      <c r="F7" s="2"/>
      <c r="G7" s="1"/>
      <c r="H7" s="1"/>
      <c r="I7" s="1"/>
      <c r="J7" s="1"/>
      <c r="K7" s="1"/>
      <c r="L7" s="1"/>
      <c r="M7" s="13"/>
      <c r="N7" s="14" t="s">
        <v>5</v>
      </c>
      <c r="O7" s="165">
        <f>N25</f>
        <v>0</v>
      </c>
      <c r="P7" s="18" t="s">
        <v>116</v>
      </c>
      <c r="R7" s="1"/>
    </row>
    <row r="8" spans="1:18" ht="15.75" customHeight="1">
      <c r="A8" s="2" t="s">
        <v>6</v>
      </c>
      <c r="B8" s="11"/>
      <c r="D8" s="12"/>
      <c r="E8" s="2"/>
      <c r="F8" s="2"/>
      <c r="G8" s="1"/>
      <c r="H8" s="1"/>
      <c r="I8" s="1"/>
      <c r="J8" s="1"/>
      <c r="K8" s="1"/>
      <c r="L8" s="1"/>
      <c r="M8" s="1"/>
      <c r="N8" s="166"/>
      <c r="O8" s="166"/>
      <c r="P8" s="166"/>
      <c r="Q8" s="166"/>
      <c r="R8" s="1"/>
    </row>
    <row r="9" spans="1:18" ht="16.5" customHeight="1">
      <c r="A9" s="167"/>
      <c r="B9" s="1"/>
      <c r="C9" s="1"/>
      <c r="D9" s="1"/>
      <c r="E9" s="1"/>
      <c r="F9" s="1"/>
      <c r="G9" s="1"/>
      <c r="H9" s="1"/>
      <c r="I9" s="1"/>
      <c r="J9" s="1"/>
      <c r="K9" s="1"/>
      <c r="L9" s="18"/>
      <c r="M9" s="14" t="s">
        <v>7</v>
      </c>
      <c r="N9" s="13"/>
      <c r="O9" s="19">
        <f>N28</f>
        <v>0</v>
      </c>
      <c r="P9" s="13"/>
      <c r="R9" s="1"/>
    </row>
    <row r="10" spans="1:16" s="20" customFormat="1" ht="19.5" customHeight="1">
      <c r="A10" s="276" t="s">
        <v>8</v>
      </c>
      <c r="B10" s="277" t="s">
        <v>9</v>
      </c>
      <c r="C10" s="269" t="s">
        <v>10</v>
      </c>
      <c r="D10" s="278" t="s">
        <v>11</v>
      </c>
      <c r="E10" s="272" t="s">
        <v>12</v>
      </c>
      <c r="F10" s="272" t="s">
        <v>13</v>
      </c>
      <c r="G10" s="275" t="s">
        <v>14</v>
      </c>
      <c r="H10" s="275"/>
      <c r="I10" s="275"/>
      <c r="J10" s="272" t="s">
        <v>15</v>
      </c>
      <c r="K10" s="272" t="s">
        <v>16</v>
      </c>
      <c r="L10" s="275" t="s">
        <v>17</v>
      </c>
      <c r="M10" s="275"/>
      <c r="N10" s="275"/>
      <c r="O10" s="268" t="s">
        <v>18</v>
      </c>
      <c r="P10" s="279" t="s">
        <v>18</v>
      </c>
    </row>
    <row r="11" spans="1:16" s="20" customFormat="1" ht="18" customHeight="1">
      <c r="A11" s="276"/>
      <c r="B11" s="277"/>
      <c r="C11" s="269"/>
      <c r="D11" s="278"/>
      <c r="E11" s="272"/>
      <c r="F11" s="272"/>
      <c r="G11" s="21" t="s">
        <v>19</v>
      </c>
      <c r="H11" s="21" t="s">
        <v>20</v>
      </c>
      <c r="I11" s="21" t="s">
        <v>21</v>
      </c>
      <c r="J11" s="272"/>
      <c r="K11" s="272"/>
      <c r="L11" s="21" t="s">
        <v>19</v>
      </c>
      <c r="M11" s="21" t="s">
        <v>20</v>
      </c>
      <c r="N11" s="21" t="s">
        <v>21</v>
      </c>
      <c r="O11" s="268"/>
      <c r="P11" s="279"/>
    </row>
    <row r="12" spans="1:16" s="22" customFormat="1" ht="15">
      <c r="A12" s="27">
        <v>1</v>
      </c>
      <c r="B12" s="27" t="s">
        <v>51</v>
      </c>
      <c r="C12" s="28"/>
      <c r="D12" s="29"/>
      <c r="E12" s="29"/>
      <c r="F12" s="29"/>
      <c r="G12" s="30"/>
      <c r="H12" s="30"/>
      <c r="I12" s="25"/>
      <c r="J12" s="25"/>
      <c r="K12" s="25"/>
      <c r="L12" s="31"/>
      <c r="M12" s="31"/>
      <c r="N12" s="31"/>
      <c r="O12" s="31"/>
      <c r="P12" s="31"/>
    </row>
    <row r="13" spans="1:16" s="22" customFormat="1" ht="42" customHeight="1">
      <c r="A13" s="136" t="s">
        <v>23</v>
      </c>
      <c r="B13" s="137" t="s">
        <v>117</v>
      </c>
      <c r="C13" s="138" t="s">
        <v>40</v>
      </c>
      <c r="D13" s="168">
        <f>3.62*3+1.44*3+0.96+0.41*3+0.96*3+3.62*4+1.27</f>
        <v>36</v>
      </c>
      <c r="E13" s="140"/>
      <c r="F13" s="140"/>
      <c r="G13" s="140"/>
      <c r="H13" s="140"/>
      <c r="I13" s="169"/>
      <c r="J13" s="169"/>
      <c r="K13" s="140"/>
      <c r="L13" s="169"/>
      <c r="M13" s="169"/>
      <c r="N13" s="169"/>
      <c r="O13" s="170"/>
      <c r="P13" s="171">
        <f>E13*D13</f>
        <v>0</v>
      </c>
    </row>
    <row r="14" spans="2:18" ht="12.75">
      <c r="B14" s="52" t="s">
        <v>44</v>
      </c>
      <c r="C14" s="53"/>
      <c r="D14" s="142"/>
      <c r="E14" s="55"/>
      <c r="F14" s="55"/>
      <c r="G14" s="59"/>
      <c r="H14" s="55"/>
      <c r="I14" s="59"/>
      <c r="J14" s="59"/>
      <c r="K14" s="59"/>
      <c r="L14" s="59"/>
      <c r="M14" s="59"/>
      <c r="N14" s="59"/>
      <c r="O14" s="57">
        <f>SUM(O13:O13)</f>
        <v>0</v>
      </c>
      <c r="P14" s="172">
        <f>E14*D14</f>
        <v>0</v>
      </c>
      <c r="Q14" s="1"/>
      <c r="R14" s="1"/>
    </row>
    <row r="15" spans="1:17" s="22" customFormat="1" ht="15">
      <c r="A15" s="27">
        <v>2</v>
      </c>
      <c r="B15" s="27" t="s">
        <v>118</v>
      </c>
      <c r="C15" s="28"/>
      <c r="D15" s="142"/>
      <c r="E15" s="55"/>
      <c r="F15" s="55"/>
      <c r="G15" s="55"/>
      <c r="H15" s="55"/>
      <c r="I15" s="55"/>
      <c r="J15" s="59"/>
      <c r="K15" s="59"/>
      <c r="L15" s="59"/>
      <c r="M15" s="59"/>
      <c r="N15" s="59"/>
      <c r="O15" s="59"/>
      <c r="P15" s="60"/>
      <c r="Q15" s="1"/>
    </row>
    <row r="16" spans="1:18" ht="20.25" customHeight="1">
      <c r="A16" s="121" t="s">
        <v>58</v>
      </c>
      <c r="B16" s="104" t="s">
        <v>119</v>
      </c>
      <c r="C16" s="34" t="s">
        <v>40</v>
      </c>
      <c r="D16" s="35">
        <f>D13</f>
        <v>36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172">
        <f>E16*D16</f>
        <v>0</v>
      </c>
      <c r="Q16" s="1"/>
      <c r="R16" s="1"/>
    </row>
    <row r="17" spans="1:18" ht="39" customHeight="1">
      <c r="A17" s="113"/>
      <c r="B17" s="114" t="s">
        <v>150</v>
      </c>
      <c r="C17" s="40" t="s">
        <v>28</v>
      </c>
      <c r="D17" s="45">
        <f>D16*400*1.05</f>
        <v>15120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172"/>
      <c r="Q17" s="1"/>
      <c r="R17" s="127"/>
    </row>
    <row r="18" spans="1:18" ht="20.25" customHeight="1">
      <c r="A18" s="113"/>
      <c r="B18" s="114" t="s">
        <v>120</v>
      </c>
      <c r="C18" s="40" t="s">
        <v>40</v>
      </c>
      <c r="D18" s="45">
        <f>D16*0.12</f>
        <v>4.32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172"/>
      <c r="Q18" s="1"/>
      <c r="R18" s="127"/>
    </row>
    <row r="19" spans="1:18" ht="38.25">
      <c r="A19" s="122" t="s">
        <v>61</v>
      </c>
      <c r="B19" s="173" t="s">
        <v>121</v>
      </c>
      <c r="C19" s="48" t="s">
        <v>122</v>
      </c>
      <c r="D19" s="49">
        <v>18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60"/>
      <c r="Q19" s="1"/>
      <c r="R19" s="1"/>
    </row>
    <row r="20" spans="2:18" ht="12.75">
      <c r="B20" s="52" t="s">
        <v>65</v>
      </c>
      <c r="C20" s="52"/>
      <c r="D20" s="54"/>
      <c r="E20" s="120"/>
      <c r="F20" s="120"/>
      <c r="G20" s="59"/>
      <c r="H20" s="59"/>
      <c r="I20" s="59"/>
      <c r="J20" s="59"/>
      <c r="K20" s="59"/>
      <c r="L20" s="59"/>
      <c r="M20" s="59"/>
      <c r="N20" s="59"/>
      <c r="O20" s="57">
        <f>SUM(O16:O19)</f>
        <v>0</v>
      </c>
      <c r="P20" s="174">
        <f>SUM(P16:P18)</f>
        <v>0</v>
      </c>
      <c r="Q20" s="1"/>
      <c r="R20" s="1"/>
    </row>
    <row r="21" spans="2:18" ht="10.5" customHeight="1">
      <c r="B21" s="52"/>
      <c r="C21" s="53"/>
      <c r="D21" s="54"/>
      <c r="E21" s="54"/>
      <c r="F21" s="54"/>
      <c r="G21" s="30"/>
      <c r="H21" s="54"/>
      <c r="I21" s="60"/>
      <c r="J21" s="60"/>
      <c r="K21" s="60"/>
      <c r="L21" s="60"/>
      <c r="M21" s="60"/>
      <c r="N21" s="60"/>
      <c r="O21" s="57"/>
      <c r="P21" s="172"/>
      <c r="Q21" s="1"/>
      <c r="R21" s="1"/>
    </row>
    <row r="22" spans="2:16" ht="15">
      <c r="B22" s="27" t="s">
        <v>45</v>
      </c>
      <c r="C22" s="53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1"/>
      <c r="O22" s="1"/>
      <c r="P22" s="1"/>
    </row>
    <row r="23" spans="1:18" ht="14.25">
      <c r="A23" s="175"/>
      <c r="B23" s="176" t="s">
        <v>46</v>
      </c>
      <c r="C23" s="134"/>
      <c r="D23" s="134"/>
      <c r="E23" s="134"/>
      <c r="F23" s="134"/>
      <c r="G23" s="134"/>
      <c r="H23" s="134"/>
      <c r="I23" s="134"/>
      <c r="J23" s="177"/>
      <c r="K23" s="64">
        <f>SUM(K13:K21)</f>
        <v>0</v>
      </c>
      <c r="L23" s="64">
        <f>SUM(L13:L21)</f>
        <v>0</v>
      </c>
      <c r="M23" s="64">
        <f>SUM(M13:M21)</f>
        <v>0</v>
      </c>
      <c r="N23" s="64">
        <f>SUM(N13:N21)</f>
        <v>0</v>
      </c>
      <c r="O23" s="65">
        <f>O14+O20</f>
        <v>0</v>
      </c>
      <c r="P23" s="178">
        <f>SUM(P13:P21)</f>
        <v>0</v>
      </c>
      <c r="Q23" s="58"/>
      <c r="R23" s="1"/>
    </row>
    <row r="24" spans="1:18" ht="12.75">
      <c r="A24" s="68"/>
      <c r="B24" s="69"/>
      <c r="C24" s="179"/>
      <c r="D24" s="180" t="s">
        <v>47</v>
      </c>
      <c r="E24" s="181"/>
      <c r="F24" s="73"/>
      <c r="G24" s="73"/>
      <c r="H24" s="73"/>
      <c r="I24" s="73"/>
      <c r="J24" s="74"/>
      <c r="K24" s="74"/>
      <c r="L24" s="74"/>
      <c r="M24" s="74">
        <f>M23*E24</f>
        <v>0</v>
      </c>
      <c r="N24" s="74"/>
      <c r="O24" s="75">
        <f>SUM(M24:N24)</f>
        <v>0</v>
      </c>
      <c r="P24" s="60"/>
      <c r="Q24" s="58"/>
      <c r="R24" s="1"/>
    </row>
    <row r="25" spans="1:18" ht="15" customHeight="1">
      <c r="A25" s="76"/>
      <c r="B25" s="182" t="s">
        <v>48</v>
      </c>
      <c r="C25" s="183"/>
      <c r="D25" s="184"/>
      <c r="E25" s="80"/>
      <c r="F25" s="80"/>
      <c r="G25" s="80"/>
      <c r="H25" s="80"/>
      <c r="I25" s="80"/>
      <c r="J25" s="185"/>
      <c r="K25" s="185"/>
      <c r="L25" s="81">
        <f>SUM(L23:L24)</f>
        <v>0</v>
      </c>
      <c r="M25" s="81">
        <f>SUM(M23:M24)</f>
        <v>0</v>
      </c>
      <c r="N25" s="81">
        <f>SUM(N23:N24)</f>
        <v>0</v>
      </c>
      <c r="O25" s="82">
        <f>SUM(O23:O24)</f>
        <v>0</v>
      </c>
      <c r="P25" s="60"/>
      <c r="Q25" s="1"/>
      <c r="R25" s="1"/>
    </row>
    <row r="26" spans="5:18" ht="12.75">
      <c r="E26" s="54"/>
      <c r="F26" s="54"/>
      <c r="G26" s="55"/>
      <c r="H26" s="55"/>
      <c r="I26" s="59"/>
      <c r="J26" s="59"/>
      <c r="K26" s="59"/>
      <c r="L26" s="60"/>
      <c r="M26" s="60"/>
      <c r="N26" s="60"/>
      <c r="O26" s="60"/>
      <c r="P26" s="1"/>
      <c r="Q26" s="1"/>
      <c r="R26" s="1"/>
    </row>
    <row r="27" spans="5:18" ht="12.75">
      <c r="E27" s="54"/>
      <c r="F27" s="54"/>
      <c r="G27" s="55"/>
      <c r="H27" s="55"/>
      <c r="I27" s="59"/>
      <c r="J27" s="59"/>
      <c r="K27" s="59"/>
      <c r="L27" s="60"/>
      <c r="M27" s="60"/>
      <c r="N27" s="60"/>
      <c r="O27" s="60"/>
      <c r="P27" s="1"/>
      <c r="Q27" s="1"/>
      <c r="R27" s="1"/>
    </row>
    <row r="28" spans="2:17" s="83" customFormat="1" ht="12.75">
      <c r="B28" s="84"/>
      <c r="C28" s="85"/>
      <c r="D28" s="273"/>
      <c r="E28" s="273"/>
      <c r="F28" s="273"/>
      <c r="G28" s="86"/>
      <c r="H28" s="59"/>
      <c r="I28" s="87"/>
      <c r="J28" s="59"/>
      <c r="K28" s="274"/>
      <c r="L28" s="274"/>
      <c r="M28" s="60"/>
      <c r="N28" s="88"/>
      <c r="O28" s="60"/>
      <c r="Q28" s="1"/>
    </row>
    <row r="29" spans="2:18" ht="12.75">
      <c r="B29" s="89"/>
      <c r="C29" s="1"/>
      <c r="D29" s="1"/>
      <c r="E29" s="90"/>
      <c r="F29" s="90"/>
      <c r="G29" s="55"/>
      <c r="H29" s="59"/>
      <c r="I29" s="1"/>
      <c r="J29" s="59"/>
      <c r="K29" s="59"/>
      <c r="L29" s="90"/>
      <c r="M29" s="60"/>
      <c r="N29" s="1"/>
      <c r="O29" s="60"/>
      <c r="P29" s="1"/>
      <c r="Q29" s="1"/>
      <c r="R29" s="1"/>
    </row>
    <row r="30" spans="2:18" ht="12.75" customHeight="1">
      <c r="B30" s="84"/>
      <c r="C30" s="9"/>
      <c r="D30" s="9"/>
      <c r="E30" s="9"/>
      <c r="F30" s="9"/>
      <c r="G30" s="55"/>
      <c r="H30" s="59"/>
      <c r="I30" s="59"/>
      <c r="J30" s="59"/>
      <c r="K30" s="59"/>
      <c r="L30" s="60"/>
      <c r="M30" s="60"/>
      <c r="N30" s="1"/>
      <c r="O30" s="60"/>
      <c r="P30" s="1"/>
      <c r="Q30" s="1"/>
      <c r="R30" s="1"/>
    </row>
  </sheetData>
  <sheetProtection selectLockedCells="1" selectUnlockedCells="1"/>
  <mergeCells count="14">
    <mergeCell ref="D28:F28"/>
    <mergeCell ref="K28:L28"/>
    <mergeCell ref="F10:F11"/>
    <mergeCell ref="G10:I10"/>
    <mergeCell ref="J10:J11"/>
    <mergeCell ref="K10:K11"/>
    <mergeCell ref="L10:N10"/>
    <mergeCell ref="A10:A11"/>
    <mergeCell ref="B10:B11"/>
    <mergeCell ref="C10:C11"/>
    <mergeCell ref="D10:D11"/>
    <mergeCell ref="E10:E11"/>
    <mergeCell ref="P10:P11"/>
    <mergeCell ref="O10:O11"/>
  </mergeCells>
  <conditionalFormatting sqref="D13">
    <cfRule type="expression" priority="1" dxfId="0" stopIfTrue="1">
      <formula>#REF!=""</formula>
    </cfRule>
  </conditionalFormatting>
  <printOptions/>
  <pageMargins left="0.2902777777777778" right="0.11805555555555555" top="0.5513888888888889" bottom="0.5902777777777778" header="0.5118055555555555" footer="0.39375"/>
  <pageSetup horizontalDpi="300" verticalDpi="300" orientation="landscape" paperSize="9" scale="95" r:id="rId2"/>
  <headerFooter alignWithMargins="0">
    <oddFooter>&amp;L Lielā iela 7, Jelgava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7109375" style="186" customWidth="1"/>
    <col min="2" max="2" width="36.7109375" style="83" customWidth="1"/>
    <col min="3" max="3" width="14.57421875" style="83" customWidth="1"/>
    <col min="4" max="4" width="12.140625" style="83" customWidth="1"/>
    <col min="5" max="5" width="8.7109375" style="83" customWidth="1"/>
    <col min="6" max="6" width="10.7109375" style="83" customWidth="1"/>
    <col min="7" max="7" width="9.28125" style="83" customWidth="1"/>
    <col min="8" max="8" width="12.00390625" style="83" customWidth="1"/>
    <col min="9" max="9" width="10.140625" style="83" customWidth="1"/>
    <col min="10" max="16384" width="9.140625" style="83" customWidth="1"/>
  </cols>
  <sheetData>
    <row r="1" spans="1:7" ht="27.75" customHeight="1">
      <c r="A1" s="283" t="s">
        <v>123</v>
      </c>
      <c r="B1" s="283"/>
      <c r="C1" s="283"/>
      <c r="D1" s="283"/>
      <c r="E1" s="283"/>
      <c r="F1" s="283"/>
      <c r="G1" s="283"/>
    </row>
    <row r="3" spans="1:4" s="1" customFormat="1" ht="30" customHeight="1">
      <c r="A3" s="8" t="s">
        <v>2</v>
      </c>
      <c r="D3" s="3"/>
    </row>
    <row r="4" spans="1:16" s="1" customFormat="1" ht="17.25" customHeight="1">
      <c r="A4" s="8" t="s">
        <v>3</v>
      </c>
      <c r="D4" s="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26" s="9" customFormat="1" ht="17.25" customHeight="1">
      <c r="A5" s="8" t="s">
        <v>4</v>
      </c>
      <c r="Z5" s="10"/>
    </row>
    <row r="6" spans="1:11" s="9" customFormat="1" ht="16.5" customHeight="1">
      <c r="A6" s="187"/>
      <c r="F6" s="188" t="s">
        <v>124</v>
      </c>
      <c r="G6" s="189">
        <f>C26</f>
        <v>0</v>
      </c>
      <c r="H6" s="190"/>
      <c r="I6" s="190"/>
      <c r="K6" s="190"/>
    </row>
    <row r="7" spans="1:11" s="9" customFormat="1" ht="16.5" customHeight="1">
      <c r="A7" s="187"/>
      <c r="F7" s="188" t="s">
        <v>125</v>
      </c>
      <c r="G7" s="189">
        <f>SUM(G13:G15)</f>
        <v>0</v>
      </c>
      <c r="H7" s="190"/>
      <c r="I7" s="190"/>
      <c r="K7" s="190"/>
    </row>
    <row r="8" spans="1:11" s="9" customFormat="1" ht="15" customHeight="1">
      <c r="A8" s="187"/>
      <c r="D8" s="191" t="s">
        <v>126</v>
      </c>
      <c r="E8" s="192">
        <f>E28</f>
        <v>0</v>
      </c>
      <c r="H8" s="190"/>
      <c r="I8" s="190"/>
      <c r="K8" s="190"/>
    </row>
    <row r="9" spans="1:6" ht="8.25" customHeight="1">
      <c r="A9" s="193"/>
      <c r="B9" s="194"/>
      <c r="C9" s="194"/>
      <c r="D9" s="194"/>
      <c r="E9" s="195"/>
      <c r="F9" s="194"/>
    </row>
    <row r="10" spans="1:10" s="195" customFormat="1" ht="20.25" customHeight="1">
      <c r="A10" s="284" t="s">
        <v>127</v>
      </c>
      <c r="B10" s="285" t="s">
        <v>128</v>
      </c>
      <c r="C10" s="286" t="s">
        <v>129</v>
      </c>
      <c r="D10" s="287" t="s">
        <v>130</v>
      </c>
      <c r="E10" s="287"/>
      <c r="F10" s="287"/>
      <c r="G10" s="288" t="s">
        <v>16</v>
      </c>
      <c r="I10" s="196"/>
      <c r="J10" s="196"/>
    </row>
    <row r="11" spans="1:11" s="195" customFormat="1" ht="42" customHeight="1">
      <c r="A11" s="284"/>
      <c r="B11" s="285"/>
      <c r="C11" s="286"/>
      <c r="D11" s="197" t="s">
        <v>131</v>
      </c>
      <c r="E11" s="197" t="s">
        <v>132</v>
      </c>
      <c r="F11" s="198" t="s">
        <v>133</v>
      </c>
      <c r="G11" s="288"/>
      <c r="I11" s="199"/>
      <c r="J11" s="196"/>
      <c r="K11" s="199"/>
    </row>
    <row r="12" spans="1:11" s="195" customFormat="1" ht="24.75" customHeight="1">
      <c r="A12" s="200"/>
      <c r="B12" s="201"/>
      <c r="C12" s="199"/>
      <c r="D12" s="199"/>
      <c r="E12" s="199"/>
      <c r="F12" s="199"/>
      <c r="G12" s="199"/>
      <c r="I12" s="199"/>
      <c r="J12" s="196"/>
      <c r="K12" s="199"/>
    </row>
    <row r="13" spans="1:10" ht="23.25" customHeight="1">
      <c r="A13" s="202">
        <v>1</v>
      </c>
      <c r="B13" s="203" t="str">
        <f>Palīgdarbi!H1</f>
        <v>Palīgdarbi</v>
      </c>
      <c r="C13" s="204">
        <f>Palīgdarbi!O27</f>
        <v>0</v>
      </c>
      <c r="D13" s="205">
        <f>Palīgdarbi!L27</f>
        <v>0</v>
      </c>
      <c r="E13" s="205">
        <f>Palīgdarbi!M27</f>
        <v>0</v>
      </c>
      <c r="F13" s="206">
        <f>Palīgdarbi!N27</f>
        <v>0</v>
      </c>
      <c r="G13" s="207">
        <f>Palīgdarbi!K25</f>
        <v>0</v>
      </c>
      <c r="H13" s="208"/>
      <c r="I13" s="86"/>
      <c r="J13" s="86"/>
    </row>
    <row r="14" spans="1:10" ht="23.25" customHeight="1">
      <c r="A14" s="209" t="s">
        <v>134</v>
      </c>
      <c r="B14" s="210" t="str">
        <f>'Jumta siltināšna'!H1</f>
        <v>Jumta atjaunošana un bēniņu  siltināšana</v>
      </c>
      <c r="C14" s="211">
        <f>'Jumta siltināšna'!O69</f>
        <v>0</v>
      </c>
      <c r="D14" s="212">
        <f>'Jumta siltināšna'!L69</f>
        <v>0</v>
      </c>
      <c r="E14" s="212">
        <f>'Jumta siltināšna'!M69</f>
        <v>0</v>
      </c>
      <c r="F14" s="213">
        <f>'Jumta siltināšna'!N69</f>
        <v>0</v>
      </c>
      <c r="G14" s="214">
        <f>'Jumta siltināšna'!K67</f>
        <v>0</v>
      </c>
      <c r="H14" s="208"/>
      <c r="I14" s="86"/>
      <c r="J14" s="86"/>
    </row>
    <row r="15" spans="1:8" ht="23.25" customHeight="1">
      <c r="A15" s="209" t="s">
        <v>135</v>
      </c>
      <c r="B15" s="210" t="str">
        <f>Dazadi!H1</f>
        <v>Dažādi</v>
      </c>
      <c r="C15" s="211">
        <f>Dazadi!O25</f>
        <v>0</v>
      </c>
      <c r="D15" s="212">
        <f>Dazadi!L25</f>
        <v>0</v>
      </c>
      <c r="E15" s="212">
        <f>Dazadi!M25</f>
        <v>0</v>
      </c>
      <c r="F15" s="213">
        <f>Dazadi!N25</f>
        <v>0</v>
      </c>
      <c r="G15" s="214">
        <f>Dazadi!K23</f>
        <v>0</v>
      </c>
      <c r="H15" s="208"/>
    </row>
    <row r="16" spans="1:8" ht="23.25" customHeight="1">
      <c r="A16" s="215" t="s">
        <v>136</v>
      </c>
      <c r="B16" s="216" t="str">
        <f>skursteni!H1</f>
        <v>Ventilācijas skursteņu pārmūrēšana</v>
      </c>
      <c r="C16" s="217">
        <f>skursteni!O25</f>
        <v>0</v>
      </c>
      <c r="D16" s="218">
        <f>skursteni!L25</f>
        <v>0</v>
      </c>
      <c r="E16" s="218">
        <f>skursteni!M25</f>
        <v>0</v>
      </c>
      <c r="F16" s="219">
        <f>skursteni!N25</f>
        <v>0</v>
      </c>
      <c r="G16" s="220">
        <f>skursteni!K23</f>
        <v>0</v>
      </c>
      <c r="H16" s="208"/>
    </row>
    <row r="17" spans="1:8" ht="23.25" customHeight="1">
      <c r="A17" s="221" t="s">
        <v>137</v>
      </c>
      <c r="B17" s="222" t="s">
        <v>138</v>
      </c>
      <c r="C17" s="223">
        <f>SUM(C13:C16)</f>
        <v>0</v>
      </c>
      <c r="D17" s="223">
        <f>SUM(D13:D16)</f>
        <v>0</v>
      </c>
      <c r="E17" s="223">
        <f>SUM(E13:E16)</f>
        <v>0</v>
      </c>
      <c r="F17" s="224">
        <f>SUM(F13:F16)</f>
        <v>0</v>
      </c>
      <c r="G17" s="225">
        <f>SUM(G13:G16)</f>
        <v>0</v>
      </c>
      <c r="H17" s="208"/>
    </row>
    <row r="18" spans="1:8" ht="14.25" customHeight="1">
      <c r="A18" s="226"/>
      <c r="B18" s="227" t="s">
        <v>139</v>
      </c>
      <c r="C18" s="228">
        <f>C17*0.06</f>
        <v>0</v>
      </c>
      <c r="D18" s="228">
        <f>D17*0.06</f>
        <v>0</v>
      </c>
      <c r="E18" s="228">
        <f>E17*0.06</f>
        <v>0</v>
      </c>
      <c r="F18" s="229">
        <f>F17*0.06</f>
        <v>0</v>
      </c>
      <c r="G18" s="230"/>
      <c r="H18" s="208"/>
    </row>
    <row r="19" spans="1:8" ht="18" customHeight="1">
      <c r="A19" s="231"/>
      <c r="B19" s="232" t="s">
        <v>140</v>
      </c>
      <c r="C19" s="233">
        <f>C17*0.01</f>
        <v>0</v>
      </c>
      <c r="D19" s="233">
        <f>D17*0.01</f>
        <v>0</v>
      </c>
      <c r="E19" s="233">
        <f>E17*0.01</f>
        <v>0</v>
      </c>
      <c r="F19" s="234">
        <f>F17*0.01</f>
        <v>0</v>
      </c>
      <c r="G19" s="230"/>
      <c r="H19" s="208"/>
    </row>
    <row r="20" spans="1:8" ht="18" customHeight="1">
      <c r="A20" s="235"/>
      <c r="B20" s="236" t="s">
        <v>141</v>
      </c>
      <c r="C20" s="237">
        <f>C17*0.03</f>
        <v>0</v>
      </c>
      <c r="D20" s="237">
        <f>D17*0.03</f>
        <v>0</v>
      </c>
      <c r="E20" s="237">
        <f>E17*0.03</f>
        <v>0</v>
      </c>
      <c r="F20" s="238">
        <f>F17*0.03</f>
        <v>0</v>
      </c>
      <c r="G20" s="230"/>
      <c r="H20" s="208"/>
    </row>
    <row r="21" spans="1:8" ht="18" customHeight="1">
      <c r="A21" s="239"/>
      <c r="B21" s="240" t="s">
        <v>142</v>
      </c>
      <c r="C21" s="241">
        <f>D21</f>
        <v>0</v>
      </c>
      <c r="D21" s="242">
        <f>D17*0.2359</f>
        <v>0</v>
      </c>
      <c r="E21" s="242"/>
      <c r="F21" s="243"/>
      <c r="G21" s="244"/>
      <c r="H21" s="208"/>
    </row>
    <row r="22" spans="1:8" ht="18" customHeight="1">
      <c r="A22" s="245" t="s">
        <v>137</v>
      </c>
      <c r="B22" s="246" t="s">
        <v>143</v>
      </c>
      <c r="C22" s="247">
        <f>C20+C18+C17+C21</f>
        <v>0</v>
      </c>
      <c r="D22" s="247">
        <f>D20+D18+D17+D21</f>
        <v>0</v>
      </c>
      <c r="E22" s="247">
        <f>E20+E18+E17+E21</f>
        <v>0</v>
      </c>
      <c r="F22" s="248">
        <f>F20+F18+F17+F21</f>
        <v>0</v>
      </c>
      <c r="G22" s="244"/>
      <c r="H22" s="208"/>
    </row>
    <row r="23" spans="1:7" ht="18" customHeight="1">
      <c r="A23" s="249"/>
      <c r="B23" s="250"/>
      <c r="C23" s="251"/>
      <c r="D23" s="251"/>
      <c r="E23" s="251"/>
      <c r="F23" s="251"/>
      <c r="G23" s="230"/>
    </row>
    <row r="24" spans="1:7" ht="18" customHeight="1">
      <c r="A24" s="221" t="s">
        <v>144</v>
      </c>
      <c r="B24" s="252" t="s">
        <v>145</v>
      </c>
      <c r="C24" s="253">
        <f>SUM(C22:C23)</f>
        <v>0</v>
      </c>
      <c r="D24" s="251"/>
      <c r="E24" s="251"/>
      <c r="F24" s="251"/>
      <c r="G24" s="230"/>
    </row>
    <row r="25" spans="1:7" ht="18" customHeight="1">
      <c r="A25" s="254"/>
      <c r="B25" s="255" t="s">
        <v>146</v>
      </c>
      <c r="C25" s="256">
        <f>C24*0.21</f>
        <v>0</v>
      </c>
      <c r="D25" s="257"/>
      <c r="E25" s="257"/>
      <c r="F25" s="257"/>
      <c r="G25" s="230"/>
    </row>
    <row r="26" spans="1:7" ht="21" customHeight="1">
      <c r="A26" s="258" t="s">
        <v>147</v>
      </c>
      <c r="B26" s="259" t="s">
        <v>148</v>
      </c>
      <c r="C26" s="260">
        <f>SUM(C24:C25)</f>
        <v>0</v>
      </c>
      <c r="D26" s="251"/>
      <c r="E26" s="251"/>
      <c r="F26" s="251"/>
      <c r="G26" s="230"/>
    </row>
    <row r="27" spans="1:6" ht="21" customHeight="1">
      <c r="A27" s="261"/>
      <c r="B27" s="262"/>
      <c r="C27" s="263"/>
      <c r="D27" s="263"/>
      <c r="E27" s="263"/>
      <c r="F27" s="263"/>
    </row>
    <row r="28" spans="1:5" ht="15" customHeight="1">
      <c r="A28" s="264"/>
      <c r="C28" s="280"/>
      <c r="D28" s="280"/>
      <c r="E28" s="265"/>
    </row>
    <row r="29" spans="1:5" ht="15" customHeight="1">
      <c r="A29" s="266"/>
      <c r="C29" s="281"/>
      <c r="D29" s="281"/>
      <c r="E29" s="267"/>
    </row>
    <row r="30" spans="1:5" ht="15" customHeight="1">
      <c r="A30" s="266"/>
      <c r="B30" s="87"/>
      <c r="C30" s="282"/>
      <c r="D30" s="282"/>
      <c r="E30" s="265"/>
    </row>
    <row r="31" spans="1:4" ht="15" customHeight="1">
      <c r="A31" s="87"/>
      <c r="B31" s="186"/>
      <c r="C31" s="281"/>
      <c r="D31" s="281"/>
    </row>
    <row r="32" ht="15" customHeight="1"/>
  </sheetData>
  <sheetProtection selectLockedCells="1" selectUnlockedCells="1"/>
  <mergeCells count="10">
    <mergeCell ref="C28:D28"/>
    <mergeCell ref="C29:D29"/>
    <mergeCell ref="C30:D30"/>
    <mergeCell ref="C31:D31"/>
    <mergeCell ref="A1:G1"/>
    <mergeCell ref="A10:A11"/>
    <mergeCell ref="B10:B11"/>
    <mergeCell ref="C10:C11"/>
    <mergeCell ref="D10:F10"/>
    <mergeCell ref="G10:G11"/>
  </mergeCells>
  <printOptions/>
  <pageMargins left="0.5513888888888889" right="0.11805555555555555" top="0.7479166666666667" bottom="0.9840277777777777" header="0.5118055555555555" footer="0.5118055555555555"/>
  <pageSetup horizontalDpi="300" verticalDpi="300" orientation="portrait" paperSize="9" r:id="rId1"/>
  <headerFooter alignWithMargins="0">
    <oddFooter>&amp;L Lielā iela 7, Jelgava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2017-06-21T12:02:04Z</cp:lastPrinted>
  <dcterms:created xsi:type="dcterms:W3CDTF">2017-06-21T11:57:29Z</dcterms:created>
  <dcterms:modified xsi:type="dcterms:W3CDTF">2017-06-26T07:10:38Z</dcterms:modified>
  <cp:category/>
  <cp:version/>
  <cp:contentType/>
  <cp:contentStatus/>
</cp:coreProperties>
</file>